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480" windowHeight="10815"/>
  </bookViews>
  <sheets>
    <sheet name="Бюджет_12" sheetId="2" r:id="rId1"/>
  </sheets>
  <definedNames>
    <definedName name="_xlnm.Print_Titles" localSheetId="0">Бюджет_12!$15:$15</definedName>
  </definedNames>
  <calcPr calcId="114210" fullCalcOnLoad="1"/>
</workbook>
</file>

<file path=xl/calcChain.xml><?xml version="1.0" encoding="utf-8"?>
<calcChain xmlns="http://schemas.openxmlformats.org/spreadsheetml/2006/main">
  <c r="U54" i="2"/>
  <c r="Q54"/>
  <c r="Q53"/>
  <c r="U32"/>
  <c r="Q32"/>
  <c r="Q17"/>
  <c r="M54"/>
  <c r="W53"/>
  <c r="V53"/>
  <c r="U53"/>
  <c r="T53"/>
  <c r="S53"/>
  <c r="R53"/>
  <c r="P53"/>
  <c r="O53"/>
  <c r="N53"/>
  <c r="M53"/>
  <c r="W31"/>
  <c r="V31"/>
  <c r="T31"/>
  <c r="S31"/>
  <c r="R31"/>
  <c r="U30"/>
  <c r="U29"/>
  <c r="Q30"/>
  <c r="Q29"/>
  <c r="W29"/>
  <c r="W55"/>
  <c r="V29"/>
  <c r="V55"/>
  <c r="T29"/>
  <c r="T55"/>
  <c r="S29"/>
  <c r="S55"/>
  <c r="R29"/>
  <c r="P29"/>
  <c r="O29"/>
  <c r="N29"/>
  <c r="M29"/>
  <c r="U28"/>
  <c r="Q28"/>
  <c r="U48"/>
  <c r="U47"/>
  <c r="U43"/>
  <c r="U42"/>
  <c r="U38"/>
  <c r="U37"/>
  <c r="U33"/>
  <c r="U31"/>
  <c r="U21"/>
  <c r="U17"/>
  <c r="U16"/>
  <c r="Q48"/>
  <c r="Q47"/>
  <c r="Q43"/>
  <c r="Q42"/>
  <c r="Q38"/>
  <c r="Q37"/>
  <c r="Q33"/>
  <c r="Q21"/>
  <c r="U55"/>
  <c r="R55"/>
  <c r="Q31"/>
  <c r="Q16"/>
  <c r="Q55"/>
</calcChain>
</file>

<file path=xl/sharedStrings.xml><?xml version="1.0" encoding="utf-8"?>
<sst xmlns="http://schemas.openxmlformats.org/spreadsheetml/2006/main" count="135" uniqueCount="64">
  <si>
    <t>(дата)</t>
  </si>
  <si>
    <t/>
  </si>
  <si>
    <t>540</t>
  </si>
  <si>
    <t>7707003</t>
  </si>
  <si>
    <t>ИТОГО ПО РАЗДЕЛАМ РАСХОДОВ</t>
  </si>
  <si>
    <t>Иные межбюджетные трансферты</t>
  </si>
  <si>
    <t>244</t>
  </si>
  <si>
    <t>Прочая закупка товаров, работ и услуг для обеспечения государственных (муниципальных) нужд</t>
  </si>
  <si>
    <t>Финансовое обеспечение деятельности в области культуры и кинематографии</t>
  </si>
  <si>
    <t>Непрограммное направление расходов (непрограммные мероприятия)</t>
  </si>
  <si>
    <t>Культура</t>
  </si>
  <si>
    <t>КУЛЬТУРА И КИНЕМАТОГРАФИЯ</t>
  </si>
  <si>
    <t>7709009</t>
  </si>
  <si>
    <t>Прочие мероприятия по благоустройству</t>
  </si>
  <si>
    <t>Благоустройство</t>
  </si>
  <si>
    <t>ЖИЛИЩНО-КОММУНАЛЬНОЕ ХОЗЯЙСТВО</t>
  </si>
  <si>
    <t>7709008</t>
  </si>
  <si>
    <t>Содержание и ремонт,  капитальный ремонт автомобильных дорог общего пользования и искусственных сооружений на них</t>
  </si>
  <si>
    <t>Дорожное хозяйство(дорожные фонды)</t>
  </si>
  <si>
    <t>НАЦИОНАЛЬНАЯ ЭКОНОМИКА</t>
  </si>
  <si>
    <t>111</t>
  </si>
  <si>
    <t>7702001</t>
  </si>
  <si>
    <t>Фонд оплаты труда казенных учреждений и взносы по обязательному социальному страхованию</t>
  </si>
  <si>
    <t>Меры поддержки общественных объединений пожарной охраны и добровольных пожарных</t>
  </si>
  <si>
    <t>Обеспечение пожарной безопасности</t>
  </si>
  <si>
    <t>852</t>
  </si>
  <si>
    <t>7701002</t>
  </si>
  <si>
    <t>Уплата прочих налогов, сборов и иных платежей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</si>
  <si>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</si>
  <si>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</si>
  <si>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</si>
  <si>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</si>
  <si>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7701001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</si>
  <si>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</si>
  <si>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</si>
  <si>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</si>
  <si>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III</t>
  </si>
  <si>
    <t>Квартал II</t>
  </si>
  <si>
    <t>КВР</t>
  </si>
  <si>
    <t>КЦСР</t>
  </si>
  <si>
    <t>Подраздел</t>
  </si>
  <si>
    <t>Раздел</t>
  </si>
  <si>
    <t>КФСР</t>
  </si>
  <si>
    <t>Наименование</t>
  </si>
  <si>
    <t>Рапределение бюджетных ассигнований из местного бюджета на 2013 год</t>
  </si>
  <si>
    <t xml:space="preserve"> и на плановый период 2014 и 2015 годов по разделам и подразделам, целевым статьям и видам </t>
  </si>
  <si>
    <t>расходов расходов классификации расходов  бюджетов</t>
  </si>
  <si>
    <t>к решению совета</t>
  </si>
  <si>
    <t>2014 год</t>
  </si>
  <si>
    <t>2015 год</t>
  </si>
  <si>
    <t>2016 год</t>
  </si>
  <si>
    <t>Резервный фонд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</si>
  <si>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</si>
  <si>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</si>
  <si>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</si>
  <si>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</si>
  <si>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ФИЗИЧЕСКАЯ КУЛЬТУРА И СПОРТ</t>
  </si>
  <si>
    <t>Физическая культура</t>
  </si>
  <si>
    <t>Изменения</t>
  </si>
  <si>
    <t>С учетом изменений</t>
  </si>
  <si>
    <r>
      <t>Примечание.
В соответствии со ст.184.1 Бюджетного кодекса Российской Федерации и с</t>
    </r>
    <r>
      <rPr>
        <sz val="14"/>
        <rFont val="Times New Roman"/>
        <family val="1"/>
        <charset val="204"/>
      </rPr>
      <t xml:space="preserve">татьей 26 решения Совета депутатов Саракташского района «Об утверждении положения о бюджетном  процессе в муниципальном образовании Саракташский  район" </t>
    </r>
    <r>
      <rPr>
        <sz val="14"/>
        <color indexed="8"/>
        <rFont val="Times New Roman"/>
        <family val="1"/>
        <charset val="204"/>
      </rPr>
      <t xml:space="preserve">изменение показателей ведомственной структуры расходов районного бюджета осуществляется путем увеличения или сокращения утвержденных бюджетных ассигнований ведомственной структуры расходов районного бюджета либо включения в ведомственную структуру расходов районного бюджета бюджетных ассигнований по новым целевым статьям и (или) видам расходов районного бюджета. 
В связи с тем, что проект районного бюджета на 2014 год и на плановый период 2015 и 2016 годов формировался по новым целевым статьям расходов классификации в соответствии с положениями Бюджетного кодекса Российской Федерации и приказа Министерства финансов Российской Федерации от 01.07.2013 г. №65-н «Об утверждении указаний о порядке применения бюджетной классификации Российской Федерации» произвести сопоставление расходов на 2014 и 2015 годы по целевым статьям расходов классификации не представляется возможным. Учитывая вышеизложенное, сопоставление произведено только по главным распорядителям средств районного бюджета, разделам и подразделам классификации расходов.
</t>
    </r>
  </si>
  <si>
    <t>Приложение 9</t>
  </si>
  <si>
    <t xml:space="preserve">депутатов Гавриловка сельсовета </t>
  </si>
  <si>
    <t>от 27 декабря 2013 года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</si>
</sst>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"/>
    <numFmt numFmtId="167" formatCode="00"/>
    <numFmt numFmtId="168" formatCode="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3" fontId="3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5" fontId="2" fillId="0" borderId="5" xfId="1" applyNumberFormat="1" applyFont="1" applyFill="1" applyBorder="1" applyAlignment="1" applyProtection="1">
      <protection hidden="1"/>
    </xf>
    <xf numFmtId="166" fontId="2" fillId="0" borderId="4" xfId="1" applyNumberFormat="1" applyFont="1" applyFill="1" applyBorder="1" applyAlignment="1" applyProtection="1">
      <protection hidden="1"/>
    </xf>
    <xf numFmtId="167" fontId="2" fillId="0" borderId="4" xfId="1" applyNumberFormat="1" applyFont="1" applyFill="1" applyBorder="1" applyAlignment="1" applyProtection="1">
      <protection hidden="1"/>
    </xf>
    <xf numFmtId="168" fontId="2" fillId="0" borderId="7" xfId="1" applyNumberFormat="1" applyFont="1" applyFill="1" applyBorder="1" applyAlignment="1" applyProtection="1">
      <protection hidden="1"/>
    </xf>
    <xf numFmtId="165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5" xfId="1" applyNumberFormat="1" applyFont="1" applyFill="1" applyBorder="1" applyAlignment="1" applyProtection="1">
      <alignment wrapText="1"/>
      <protection hidden="1"/>
    </xf>
    <xf numFmtId="168" fontId="3" fillId="0" borderId="5" xfId="1" applyNumberFormat="1" applyFont="1" applyFill="1" applyBorder="1" applyAlignment="1" applyProtection="1">
      <alignment wrapText="1"/>
      <protection hidden="1"/>
    </xf>
    <xf numFmtId="168" fontId="3" fillId="0" borderId="8" xfId="1" applyNumberFormat="1" applyFont="1" applyFill="1" applyBorder="1" applyAlignment="1" applyProtection="1">
      <alignment wrapText="1"/>
      <protection hidden="1"/>
    </xf>
    <xf numFmtId="0" fontId="1" fillId="0" borderId="9" xfId="1" applyBorder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5" fontId="2" fillId="0" borderId="11" xfId="1" applyNumberFormat="1" applyFont="1" applyFill="1" applyBorder="1" applyAlignment="1" applyProtection="1">
      <protection hidden="1"/>
    </xf>
    <xf numFmtId="166" fontId="2" fillId="0" borderId="10" xfId="1" applyNumberFormat="1" applyFont="1" applyFill="1" applyBorder="1" applyAlignment="1" applyProtection="1">
      <protection hidden="1"/>
    </xf>
    <xf numFmtId="167" fontId="2" fillId="0" borderId="10" xfId="1" applyNumberFormat="1" applyFont="1" applyFill="1" applyBorder="1" applyAlignment="1" applyProtection="1">
      <protection hidden="1"/>
    </xf>
    <xf numFmtId="168" fontId="2" fillId="0" borderId="13" xfId="1" applyNumberFormat="1" applyFont="1" applyFill="1" applyBorder="1" applyAlignment="1" applyProtection="1">
      <protection hidden="1"/>
    </xf>
    <xf numFmtId="165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0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wrapText="1"/>
      <protection hidden="1"/>
    </xf>
    <xf numFmtId="168" fontId="3" fillId="0" borderId="11" xfId="1" applyNumberFormat="1" applyFont="1" applyFill="1" applyBorder="1" applyAlignment="1" applyProtection="1">
      <alignment wrapText="1"/>
      <protection hidden="1"/>
    </xf>
    <xf numFmtId="168" fontId="3" fillId="0" borderId="14" xfId="1" applyNumberFormat="1" applyFont="1" applyFill="1" applyBorder="1" applyAlignment="1" applyProtection="1">
      <alignment wrapText="1"/>
      <protection hidden="1"/>
    </xf>
    <xf numFmtId="168" fontId="3" fillId="0" borderId="10" xfId="1" applyNumberFormat="1" applyFont="1" applyFill="1" applyBorder="1" applyAlignment="1" applyProtection="1">
      <alignment wrapText="1"/>
      <protection hidden="1"/>
    </xf>
    <xf numFmtId="165" fontId="3" fillId="0" borderId="11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protection hidden="1"/>
    </xf>
    <xf numFmtId="167" fontId="3" fillId="0" borderId="10" xfId="1" applyNumberFormat="1" applyFont="1" applyFill="1" applyBorder="1" applyAlignment="1" applyProtection="1">
      <protection hidden="1"/>
    </xf>
    <xf numFmtId="168" fontId="3" fillId="0" borderId="15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17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protection hidden="1"/>
    </xf>
    <xf numFmtId="165" fontId="3" fillId="0" borderId="17" xfId="1" applyNumberFormat="1" applyFont="1" applyFill="1" applyBorder="1" applyAlignment="1" applyProtection="1">
      <protection hidden="1"/>
    </xf>
    <xf numFmtId="166" fontId="3" fillId="0" borderId="16" xfId="1" applyNumberFormat="1" applyFont="1" applyFill="1" applyBorder="1" applyAlignment="1" applyProtection="1">
      <protection hidden="1"/>
    </xf>
    <xf numFmtId="167" fontId="3" fillId="0" borderId="16" xfId="1" applyNumberFormat="1" applyFont="1" applyFill="1" applyBorder="1" applyAlignment="1" applyProtection="1">
      <protection hidden="1"/>
    </xf>
    <xf numFmtId="168" fontId="2" fillId="0" borderId="19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7" fillId="0" borderId="0" xfId="0" applyFont="1" applyAlignment="1"/>
    <xf numFmtId="0" fontId="7" fillId="0" borderId="0" xfId="0" quotePrefix="1" applyFont="1" applyAlignment="1">
      <alignment horizontal="left"/>
    </xf>
    <xf numFmtId="0" fontId="1" fillId="0" borderId="0" xfId="1" applyFont="1" applyBorder="1" applyProtection="1">
      <protection hidden="1"/>
    </xf>
    <xf numFmtId="168" fontId="3" fillId="0" borderId="11" xfId="1" applyNumberFormat="1" applyFont="1" applyFill="1" applyBorder="1" applyAlignment="1" applyProtection="1">
      <protection hidden="1"/>
    </xf>
    <xf numFmtId="167" fontId="3" fillId="0" borderId="11" xfId="1" applyNumberFormat="1" applyFont="1" applyFill="1" applyBorder="1" applyAlignment="1" applyProtection="1">
      <protection hidden="1"/>
    </xf>
    <xf numFmtId="166" fontId="3" fillId="0" borderId="11" xfId="1" applyNumberFormat="1" applyFont="1" applyFill="1" applyBorder="1" applyAlignment="1" applyProtection="1">
      <protection hidden="1"/>
    </xf>
    <xf numFmtId="4" fontId="3" fillId="0" borderId="11" xfId="1" applyNumberFormat="1" applyFont="1" applyFill="1" applyBorder="1" applyAlignment="1" applyProtection="1">
      <protection hidden="1"/>
    </xf>
    <xf numFmtId="4" fontId="3" fillId="0" borderId="11" xfId="1" applyNumberFormat="1" applyFont="1" applyBorder="1"/>
    <xf numFmtId="4" fontId="3" fillId="0" borderId="20" xfId="1" applyNumberFormat="1" applyFont="1" applyBorder="1"/>
    <xf numFmtId="0" fontId="1" fillId="0" borderId="0" xfId="1" applyFont="1"/>
    <xf numFmtId="4" fontId="3" fillId="0" borderId="20" xfId="1" applyNumberFormat="1" applyFont="1" applyFill="1" applyBorder="1" applyAlignment="1" applyProtection="1">
      <protection hidden="1"/>
    </xf>
    <xf numFmtId="4" fontId="3" fillId="0" borderId="10" xfId="1" applyNumberFormat="1" applyFont="1" applyFill="1" applyBorder="1" applyAlignment="1" applyProtection="1">
      <protection hidden="1"/>
    </xf>
    <xf numFmtId="0" fontId="8" fillId="0" borderId="9" xfId="1" applyFont="1" applyBorder="1" applyProtection="1">
      <protection hidden="1"/>
    </xf>
    <xf numFmtId="168" fontId="10" fillId="0" borderId="13" xfId="1" applyNumberFormat="1" applyFont="1" applyFill="1" applyBorder="1" applyAlignment="1" applyProtection="1">
      <protection hidden="1"/>
    </xf>
    <xf numFmtId="167" fontId="9" fillId="0" borderId="10" xfId="1" applyNumberFormat="1" applyFont="1" applyFill="1" applyBorder="1" applyAlignment="1" applyProtection="1">
      <protection hidden="1"/>
    </xf>
    <xf numFmtId="166" fontId="9" fillId="0" borderId="10" xfId="1" applyNumberFormat="1" applyFont="1" applyFill="1" applyBorder="1" applyAlignment="1" applyProtection="1">
      <protection hidden="1"/>
    </xf>
    <xf numFmtId="165" fontId="9" fillId="0" borderId="11" xfId="1" applyNumberFormat="1" applyFont="1" applyFill="1" applyBorder="1" applyAlignment="1" applyProtection="1">
      <protection hidden="1"/>
    </xf>
    <xf numFmtId="164" fontId="10" fillId="0" borderId="12" xfId="1" applyNumberFormat="1" applyFont="1" applyFill="1" applyBorder="1" applyAlignment="1" applyProtection="1">
      <protection hidden="1"/>
    </xf>
    <xf numFmtId="164" fontId="10" fillId="0" borderId="11" xfId="1" applyNumberFormat="1" applyFont="1" applyFill="1" applyBorder="1" applyAlignment="1" applyProtection="1">
      <protection hidden="1"/>
    </xf>
    <xf numFmtId="164" fontId="10" fillId="0" borderId="10" xfId="1" applyNumberFormat="1" applyFont="1" applyFill="1" applyBorder="1" applyAlignment="1" applyProtection="1">
      <protection hidden="1"/>
    </xf>
    <xf numFmtId="0" fontId="10" fillId="0" borderId="3" xfId="1" applyNumberFormat="1" applyFont="1" applyFill="1" applyBorder="1" applyAlignment="1" applyProtection="1">
      <protection hidden="1"/>
    </xf>
    <xf numFmtId="0" fontId="8" fillId="0" borderId="0" xfId="1" applyFont="1"/>
    <xf numFmtId="168" fontId="3" fillId="0" borderId="21" xfId="1" applyNumberFormat="1" applyFont="1" applyFill="1" applyBorder="1" applyAlignment="1" applyProtection="1">
      <protection hidden="1"/>
    </xf>
    <xf numFmtId="167" fontId="3" fillId="0" borderId="21" xfId="1" applyNumberFormat="1" applyFont="1" applyFill="1" applyBorder="1" applyAlignment="1" applyProtection="1">
      <protection hidden="1"/>
    </xf>
    <xf numFmtId="166" fontId="3" fillId="0" borderId="21" xfId="1" applyNumberFormat="1" applyFont="1" applyFill="1" applyBorder="1" applyAlignment="1" applyProtection="1">
      <protection hidden="1"/>
    </xf>
    <xf numFmtId="165" fontId="3" fillId="0" borderId="21" xfId="1" applyNumberFormat="1" applyFont="1" applyFill="1" applyBorder="1" applyAlignment="1" applyProtection="1">
      <protection hidden="1"/>
    </xf>
    <xf numFmtId="4" fontId="3" fillId="0" borderId="21" xfId="1" applyNumberFormat="1" applyFont="1" applyFill="1" applyBorder="1" applyAlignment="1" applyProtection="1"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1" applyNumberFormat="1" applyFont="1" applyFill="1" applyBorder="1" applyAlignment="1" applyProtection="1">
      <alignment horizontal="center" vertical="top" wrapText="1"/>
      <protection hidden="1"/>
    </xf>
    <xf numFmtId="0" fontId="3" fillId="0" borderId="16" xfId="1" applyNumberFormat="1" applyFont="1" applyFill="1" applyBorder="1" applyAlignment="1" applyProtection="1">
      <alignment horizontal="center" vertical="top" wrapText="1"/>
      <protection hidden="1"/>
    </xf>
    <xf numFmtId="0" fontId="9" fillId="0" borderId="17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/>
      <protection hidden="1"/>
    </xf>
    <xf numFmtId="4" fontId="3" fillId="0" borderId="17" xfId="1" applyNumberFormat="1" applyFont="1" applyFill="1" applyBorder="1" applyAlignment="1" applyProtection="1">
      <protection hidden="1"/>
    </xf>
    <xf numFmtId="4" fontId="3" fillId="0" borderId="16" xfId="1" applyNumberFormat="1" applyFont="1" applyFill="1" applyBorder="1" applyAlignment="1" applyProtection="1">
      <protection hidden="1"/>
    </xf>
    <xf numFmtId="4" fontId="3" fillId="0" borderId="24" xfId="1" applyNumberFormat="1" applyFont="1" applyFill="1" applyBorder="1" applyAlignment="1" applyProtection="1">
      <protection hidden="1"/>
    </xf>
    <xf numFmtId="4" fontId="3" fillId="0" borderId="21" xfId="1" applyNumberFormat="1" applyFont="1" applyBorder="1"/>
    <xf numFmtId="4" fontId="3" fillId="0" borderId="25" xfId="1" applyNumberFormat="1" applyFont="1" applyBorder="1"/>
    <xf numFmtId="4" fontId="3" fillId="0" borderId="2" xfId="1" applyNumberFormat="1" applyFont="1" applyFill="1" applyBorder="1" applyAlignment="1" applyProtection="1">
      <protection hidden="1"/>
    </xf>
    <xf numFmtId="4" fontId="3" fillId="0" borderId="18" xfId="1" applyNumberFormat="1" applyFont="1" applyFill="1" applyBorder="1" applyAlignment="1" applyProtection="1">
      <protection hidden="1"/>
    </xf>
    <xf numFmtId="4" fontId="3" fillId="0" borderId="1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3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protection hidden="1"/>
    </xf>
    <xf numFmtId="4" fontId="3" fillId="0" borderId="26" xfId="1" applyNumberFormat="1" applyFont="1" applyFill="1" applyBorder="1" applyAlignment="1" applyProtection="1">
      <protection hidden="1"/>
    </xf>
    <xf numFmtId="4" fontId="3" fillId="0" borderId="22" xfId="1" applyNumberFormat="1" applyFont="1" applyFill="1" applyBorder="1" applyAlignment="1" applyProtection="1">
      <protection hidden="1"/>
    </xf>
    <xf numFmtId="168" fontId="3" fillId="0" borderId="27" xfId="1" applyNumberFormat="1" applyFont="1" applyFill="1" applyBorder="1" applyAlignment="1" applyProtection="1">
      <alignment wrapText="1"/>
      <protection hidden="1"/>
    </xf>
    <xf numFmtId="0" fontId="3" fillId="0" borderId="28" xfId="1" applyNumberFormat="1" applyFont="1" applyFill="1" applyBorder="1" applyAlignment="1" applyProtection="1">
      <protection hidden="1"/>
    </xf>
    <xf numFmtId="0" fontId="3" fillId="0" borderId="29" xfId="1" applyNumberFormat="1" applyFont="1" applyFill="1" applyBorder="1" applyAlignment="1" applyProtection="1">
      <protection hidden="1"/>
    </xf>
    <xf numFmtId="0" fontId="3" fillId="0" borderId="30" xfId="1" applyNumberFormat="1" applyFont="1" applyFill="1" applyBorder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3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1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wrapText="1"/>
      <protection hidden="1"/>
    </xf>
    <xf numFmtId="168" fontId="3" fillId="0" borderId="14" xfId="1" applyNumberFormat="1" applyFont="1" applyFill="1" applyBorder="1" applyAlignment="1" applyProtection="1">
      <alignment wrapText="1"/>
      <protection hidden="1"/>
    </xf>
    <xf numFmtId="168" fontId="9" fillId="0" borderId="14" xfId="1" applyNumberFormat="1" applyFont="1" applyFill="1" applyBorder="1" applyAlignment="1" applyProtection="1">
      <alignment wrapText="1"/>
      <protection hidden="1"/>
    </xf>
    <xf numFmtId="0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6" xfId="1" applyNumberFormat="1" applyFont="1" applyFill="1" applyBorder="1" applyAlignment="1" applyProtection="1">
      <alignment horizontal="center" vertical="top" wrapText="1"/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quotePrefix="1" applyFont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8" fontId="3" fillId="0" borderId="33" xfId="1" applyNumberFormat="1" applyFont="1" applyFill="1" applyBorder="1" applyAlignment="1" applyProtection="1">
      <alignment wrapText="1"/>
      <protection hidden="1"/>
    </xf>
    <xf numFmtId="0" fontId="3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26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justify" vertical="justify" wrapText="1"/>
    </xf>
    <xf numFmtId="168" fontId="3" fillId="0" borderId="2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workbookViewId="0">
      <selection activeCell="A8" sqref="A8:W8"/>
    </sheetView>
  </sheetViews>
  <sheetFormatPr defaultRowHeight="12.75"/>
  <cols>
    <col min="1" max="1" width="1.42578125" style="1" customWidth="1"/>
    <col min="2" max="2" width="0.85546875" style="1" customWidth="1"/>
    <col min="3" max="3" width="0.7109375" style="1" customWidth="1"/>
    <col min="4" max="5" width="0.5703125" style="1" customWidth="1"/>
    <col min="6" max="6" width="48.140625" style="1" customWidth="1"/>
    <col min="7" max="7" width="0" style="1" hidden="1" customWidth="1"/>
    <col min="8" max="8" width="9.140625" style="1"/>
    <col min="9" max="9" width="7" style="1" customWidth="1"/>
    <col min="10" max="10" width="7.85546875" style="1" customWidth="1"/>
    <col min="11" max="11" width="9.42578125" style="1" hidden="1" customWidth="1"/>
    <col min="12" max="12" width="7.28515625" style="1" hidden="1" customWidth="1"/>
    <col min="13" max="16" width="0" style="1" hidden="1" customWidth="1"/>
    <col min="17" max="17" width="11.42578125" style="1" customWidth="1"/>
    <col min="18" max="18" width="13.140625" style="1" customWidth="1"/>
    <col min="19" max="20" width="0" style="1" hidden="1" customWidth="1"/>
    <col min="21" max="21" width="12.140625" style="1" customWidth="1"/>
    <col min="22" max="22" width="15.140625" style="1" customWidth="1"/>
    <col min="23" max="23" width="14.7109375" style="1" customWidth="1"/>
    <col min="24" max="24" width="8.42578125" style="1" customWidth="1"/>
    <col min="25" max="16384" width="9.140625" style="1"/>
  </cols>
  <sheetData>
    <row r="1" spans="1:24" ht="18.75">
      <c r="R1" s="55" t="s">
        <v>61</v>
      </c>
    </row>
    <row r="2" spans="1:24" ht="18.75">
      <c r="R2" s="55" t="s">
        <v>47</v>
      </c>
    </row>
    <row r="3" spans="1:24" ht="18.75">
      <c r="R3" s="55" t="s">
        <v>62</v>
      </c>
    </row>
    <row r="4" spans="1:24" ht="18.75">
      <c r="R4" s="56" t="s">
        <v>63</v>
      </c>
    </row>
    <row r="5" spans="1:24">
      <c r="R5" s="2"/>
    </row>
    <row r="6" spans="1:24" ht="18.75" customHeight="1">
      <c r="A6" s="127" t="s">
        <v>44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4" ht="18.75">
      <c r="A7" s="128" t="s">
        <v>45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2"/>
    </row>
    <row r="8" spans="1:24" ht="18.75">
      <c r="A8" s="129" t="s">
        <v>46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2"/>
    </row>
    <row r="9" spans="1:24" ht="25.5" customHeight="1" thickBot="1">
      <c r="A9" s="48"/>
      <c r="B9" s="49" t="s">
        <v>1</v>
      </c>
      <c r="C9" s="51"/>
      <c r="D9" s="51"/>
      <c r="E9" s="51"/>
      <c r="F9" s="51"/>
      <c r="G9" s="51"/>
      <c r="H9" s="51"/>
      <c r="I9" s="51"/>
      <c r="J9" s="51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8"/>
      <c r="W9" s="48"/>
      <c r="X9" s="2"/>
    </row>
    <row r="11" spans="1:2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54"/>
      <c r="L11" s="52"/>
      <c r="M11" s="52"/>
      <c r="N11" s="52"/>
      <c r="O11" s="52"/>
      <c r="P11" s="52"/>
      <c r="Q11" s="52"/>
      <c r="R11" s="52"/>
      <c r="S11" s="52"/>
      <c r="T11" s="54"/>
      <c r="U11" s="54"/>
      <c r="V11" s="52"/>
      <c r="W11" s="2"/>
      <c r="X11" s="2"/>
    </row>
    <row r="12" spans="1:24" ht="12.75" customHeight="1">
      <c r="A12" s="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2"/>
      <c r="U12" s="52"/>
      <c r="V12" s="52"/>
      <c r="W12" s="2"/>
      <c r="X12" s="2"/>
    </row>
    <row r="13" spans="1:24" ht="25.5" customHeight="1" thickBot="1">
      <c r="A13" s="48"/>
      <c r="B13" s="49" t="s">
        <v>1</v>
      </c>
      <c r="C13" s="51"/>
      <c r="D13" s="51"/>
      <c r="E13" s="51"/>
      <c r="F13" s="51"/>
      <c r="G13" s="51"/>
      <c r="H13" s="51"/>
      <c r="I13" s="51"/>
      <c r="J13" s="51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8"/>
      <c r="W13" s="48"/>
      <c r="X13" s="2"/>
    </row>
    <row r="14" spans="1:24" ht="13.5" thickBot="1">
      <c r="A14" s="2"/>
      <c r="B14" s="131" t="s">
        <v>43</v>
      </c>
      <c r="C14" s="132"/>
      <c r="D14" s="132"/>
      <c r="E14" s="132"/>
      <c r="F14" s="133"/>
      <c r="G14" s="82" t="s">
        <v>42</v>
      </c>
      <c r="H14" s="111"/>
      <c r="I14" s="117" t="s">
        <v>41</v>
      </c>
      <c r="J14" s="117" t="s">
        <v>40</v>
      </c>
      <c r="K14" s="117" t="s">
        <v>39</v>
      </c>
      <c r="L14" s="117" t="s">
        <v>38</v>
      </c>
      <c r="M14" s="121" t="s">
        <v>48</v>
      </c>
      <c r="N14" s="122"/>
      <c r="O14" s="83" t="s">
        <v>37</v>
      </c>
      <c r="P14" s="84" t="s">
        <v>36</v>
      </c>
      <c r="Q14" s="123" t="s">
        <v>48</v>
      </c>
      <c r="R14" s="124"/>
      <c r="S14" s="125" t="s">
        <v>50</v>
      </c>
      <c r="T14" s="85"/>
      <c r="U14" s="123" t="s">
        <v>49</v>
      </c>
      <c r="V14" s="124"/>
      <c r="W14" s="119" t="s">
        <v>50</v>
      </c>
      <c r="X14" s="48"/>
    </row>
    <row r="15" spans="1:24" ht="33.75" customHeight="1" thickBot="1">
      <c r="A15" s="2"/>
      <c r="B15" s="134"/>
      <c r="C15" s="135"/>
      <c r="D15" s="135"/>
      <c r="E15" s="135"/>
      <c r="F15" s="136"/>
      <c r="G15" s="86"/>
      <c r="H15" s="112"/>
      <c r="I15" s="118"/>
      <c r="J15" s="118"/>
      <c r="K15" s="118"/>
      <c r="L15" s="118"/>
      <c r="M15" s="87" t="s">
        <v>58</v>
      </c>
      <c r="N15" s="87" t="s">
        <v>59</v>
      </c>
      <c r="O15" s="88"/>
      <c r="P15" s="89"/>
      <c r="Q15" s="90" t="s">
        <v>58</v>
      </c>
      <c r="R15" s="87" t="s">
        <v>59</v>
      </c>
      <c r="S15" s="126"/>
      <c r="T15" s="91"/>
      <c r="U15" s="90" t="s">
        <v>58</v>
      </c>
      <c r="V15" s="87" t="s">
        <v>59</v>
      </c>
      <c r="W15" s="120"/>
      <c r="X15" s="48" t="s">
        <v>1</v>
      </c>
    </row>
    <row r="16" spans="1:24" ht="14.25" customHeight="1">
      <c r="A16" s="23"/>
      <c r="B16" s="130" t="s">
        <v>35</v>
      </c>
      <c r="C16" s="130"/>
      <c r="D16" s="130"/>
      <c r="E16" s="130"/>
      <c r="F16" s="130"/>
      <c r="G16" s="47">
        <v>100</v>
      </c>
      <c r="H16" s="47"/>
      <c r="I16" s="46">
        <v>1</v>
      </c>
      <c r="J16" s="46">
        <v>0</v>
      </c>
      <c r="K16" s="45">
        <v>0</v>
      </c>
      <c r="L16" s="44">
        <v>0</v>
      </c>
      <c r="M16" s="43">
        <v>1257200</v>
      </c>
      <c r="N16" s="42">
        <v>0</v>
      </c>
      <c r="O16" s="42">
        <v>0</v>
      </c>
      <c r="P16" s="41">
        <v>0</v>
      </c>
      <c r="Q16" s="93">
        <f>Q17+Q21+Q28</f>
        <v>-195700</v>
      </c>
      <c r="R16" s="92">
        <v>1257200</v>
      </c>
      <c r="S16" s="98">
        <v>1257200</v>
      </c>
      <c r="T16" s="93"/>
      <c r="U16" s="93">
        <f>U17+U28+U21</f>
        <v>-203000</v>
      </c>
      <c r="V16" s="93">
        <v>1249900</v>
      </c>
      <c r="W16" s="94">
        <v>1249900</v>
      </c>
      <c r="X16" s="10" t="s">
        <v>1</v>
      </c>
    </row>
    <row r="17" spans="1:24" ht="21.75" customHeight="1">
      <c r="A17" s="23"/>
      <c r="B17" s="40"/>
      <c r="C17" s="113" t="s">
        <v>34</v>
      </c>
      <c r="D17" s="113"/>
      <c r="E17" s="113"/>
      <c r="F17" s="113"/>
      <c r="G17" s="30">
        <v>102</v>
      </c>
      <c r="H17" s="30"/>
      <c r="I17" s="39">
        <v>1</v>
      </c>
      <c r="J17" s="39">
        <v>2</v>
      </c>
      <c r="K17" s="38">
        <v>0</v>
      </c>
      <c r="L17" s="37">
        <v>0</v>
      </c>
      <c r="M17" s="26">
        <v>427400</v>
      </c>
      <c r="N17" s="25">
        <v>0</v>
      </c>
      <c r="O17" s="25">
        <v>0</v>
      </c>
      <c r="P17" s="24">
        <v>0</v>
      </c>
      <c r="Q17" s="66">
        <f>R17-427400</f>
        <v>0</v>
      </c>
      <c r="R17" s="61">
        <v>427400</v>
      </c>
      <c r="S17" s="99">
        <v>0</v>
      </c>
      <c r="T17" s="66"/>
      <c r="U17" s="66">
        <f>V17-427400</f>
        <v>0</v>
      </c>
      <c r="V17" s="66">
        <v>427400</v>
      </c>
      <c r="W17" s="65">
        <v>427400</v>
      </c>
      <c r="X17" s="10" t="s">
        <v>1</v>
      </c>
    </row>
    <row r="18" spans="1:24" ht="21.75" hidden="1" customHeight="1">
      <c r="A18" s="23"/>
      <c r="B18" s="35"/>
      <c r="C18" s="36"/>
      <c r="D18" s="114" t="s">
        <v>9</v>
      </c>
      <c r="E18" s="114"/>
      <c r="F18" s="114"/>
      <c r="G18" s="30">
        <v>102</v>
      </c>
      <c r="H18" s="30"/>
      <c r="I18" s="29">
        <v>1</v>
      </c>
      <c r="J18" s="29">
        <v>2</v>
      </c>
      <c r="K18" s="28">
        <v>7700000</v>
      </c>
      <c r="L18" s="27">
        <v>0</v>
      </c>
      <c r="M18" s="26">
        <v>427400</v>
      </c>
      <c r="N18" s="25">
        <v>0</v>
      </c>
      <c r="O18" s="25">
        <v>0</v>
      </c>
      <c r="P18" s="24">
        <v>0</v>
      </c>
      <c r="Q18" s="66"/>
      <c r="R18" s="61">
        <v>427400</v>
      </c>
      <c r="S18" s="99">
        <v>0</v>
      </c>
      <c r="T18" s="66"/>
      <c r="U18" s="66"/>
      <c r="V18" s="66">
        <v>427400</v>
      </c>
      <c r="W18" s="65">
        <v>427400</v>
      </c>
      <c r="X18" s="10" t="s">
        <v>1</v>
      </c>
    </row>
    <row r="19" spans="1:24" ht="14.25" hidden="1" customHeight="1">
      <c r="A19" s="23"/>
      <c r="B19" s="35"/>
      <c r="C19" s="34"/>
      <c r="D19" s="32"/>
      <c r="E19" s="114" t="s">
        <v>33</v>
      </c>
      <c r="F19" s="114"/>
      <c r="G19" s="30">
        <v>102</v>
      </c>
      <c r="H19" s="30"/>
      <c r="I19" s="29">
        <v>1</v>
      </c>
      <c r="J19" s="29">
        <v>2</v>
      </c>
      <c r="K19" s="28" t="s">
        <v>32</v>
      </c>
      <c r="L19" s="27">
        <v>0</v>
      </c>
      <c r="M19" s="26">
        <v>427400</v>
      </c>
      <c r="N19" s="25">
        <v>0</v>
      </c>
      <c r="O19" s="25">
        <v>0</v>
      </c>
      <c r="P19" s="24">
        <v>0</v>
      </c>
      <c r="Q19" s="66"/>
      <c r="R19" s="61">
        <v>427400</v>
      </c>
      <c r="S19" s="99">
        <v>0</v>
      </c>
      <c r="T19" s="66"/>
      <c r="U19" s="66"/>
      <c r="V19" s="66">
        <v>427400</v>
      </c>
      <c r="W19" s="65">
        <v>427400</v>
      </c>
      <c r="X19" s="10" t="s">
        <v>1</v>
      </c>
    </row>
    <row r="20" spans="1:24" ht="21.75" hidden="1" customHeight="1">
      <c r="A20" s="23"/>
      <c r="B20" s="35"/>
      <c r="C20" s="34"/>
      <c r="D20" s="33"/>
      <c r="E20" s="32"/>
      <c r="F20" s="31" t="s">
        <v>29</v>
      </c>
      <c r="G20" s="30">
        <v>102</v>
      </c>
      <c r="H20" s="30"/>
      <c r="I20" s="29">
        <v>1</v>
      </c>
      <c r="J20" s="29">
        <v>2</v>
      </c>
      <c r="K20" s="28" t="s">
        <v>32</v>
      </c>
      <c r="L20" s="27" t="s">
        <v>28</v>
      </c>
      <c r="M20" s="26">
        <v>427400</v>
      </c>
      <c r="N20" s="25">
        <v>0</v>
      </c>
      <c r="O20" s="25">
        <v>0</v>
      </c>
      <c r="P20" s="24">
        <v>0</v>
      </c>
      <c r="Q20" s="66"/>
      <c r="R20" s="61">
        <v>427400</v>
      </c>
      <c r="S20" s="99">
        <v>0</v>
      </c>
      <c r="T20" s="66"/>
      <c r="U20" s="66"/>
      <c r="V20" s="66">
        <v>427400</v>
      </c>
      <c r="W20" s="65">
        <v>427400</v>
      </c>
      <c r="X20" s="10" t="s">
        <v>1</v>
      </c>
    </row>
    <row r="21" spans="1:24" ht="32.25" customHeight="1">
      <c r="A21" s="23"/>
      <c r="B21" s="40"/>
      <c r="C21" s="113" t="s">
        <v>31</v>
      </c>
      <c r="D21" s="113"/>
      <c r="E21" s="113"/>
      <c r="F21" s="113"/>
      <c r="G21" s="30">
        <v>104</v>
      </c>
      <c r="H21" s="30"/>
      <c r="I21" s="39">
        <v>1</v>
      </c>
      <c r="J21" s="39">
        <v>4</v>
      </c>
      <c r="K21" s="38">
        <v>0</v>
      </c>
      <c r="L21" s="37">
        <v>0</v>
      </c>
      <c r="M21" s="26">
        <v>829800</v>
      </c>
      <c r="N21" s="25">
        <v>0</v>
      </c>
      <c r="O21" s="25">
        <v>0</v>
      </c>
      <c r="P21" s="24">
        <v>0</v>
      </c>
      <c r="Q21" s="66">
        <f>R21-1020500</f>
        <v>-190700</v>
      </c>
      <c r="R21" s="61">
        <v>829800</v>
      </c>
      <c r="S21" s="99">
        <v>0</v>
      </c>
      <c r="T21" s="66"/>
      <c r="U21" s="66">
        <f>V21-1020500</f>
        <v>-198000</v>
      </c>
      <c r="V21" s="66">
        <v>822500</v>
      </c>
      <c r="W21" s="65">
        <v>822500</v>
      </c>
      <c r="X21" s="10" t="s">
        <v>1</v>
      </c>
    </row>
    <row r="22" spans="1:24" ht="21.75" hidden="1" customHeight="1">
      <c r="A22" s="23"/>
      <c r="B22" s="35"/>
      <c r="C22" s="36"/>
      <c r="D22" s="114" t="s">
        <v>9</v>
      </c>
      <c r="E22" s="114"/>
      <c r="F22" s="114"/>
      <c r="G22" s="30">
        <v>104</v>
      </c>
      <c r="H22" s="30"/>
      <c r="I22" s="29">
        <v>1</v>
      </c>
      <c r="J22" s="29">
        <v>4</v>
      </c>
      <c r="K22" s="28">
        <v>7700000</v>
      </c>
      <c r="L22" s="27">
        <v>0</v>
      </c>
      <c r="M22" s="26">
        <v>829800</v>
      </c>
      <c r="N22" s="25">
        <v>0</v>
      </c>
      <c r="O22" s="25">
        <v>0</v>
      </c>
      <c r="P22" s="24">
        <v>0</v>
      </c>
      <c r="Q22" s="66"/>
      <c r="R22" s="61">
        <v>829800</v>
      </c>
      <c r="S22" s="99">
        <v>0</v>
      </c>
      <c r="T22" s="66"/>
      <c r="U22" s="66"/>
      <c r="V22" s="66">
        <v>822500</v>
      </c>
      <c r="W22" s="65">
        <v>822500</v>
      </c>
      <c r="X22" s="10" t="s">
        <v>1</v>
      </c>
    </row>
    <row r="23" spans="1:24" ht="14.25" hidden="1" customHeight="1">
      <c r="A23" s="23"/>
      <c r="B23" s="35"/>
      <c r="C23" s="34"/>
      <c r="D23" s="32"/>
      <c r="E23" s="114" t="s">
        <v>30</v>
      </c>
      <c r="F23" s="114"/>
      <c r="G23" s="30">
        <v>104</v>
      </c>
      <c r="H23" s="30"/>
      <c r="I23" s="29">
        <v>1</v>
      </c>
      <c r="J23" s="29">
        <v>4</v>
      </c>
      <c r="K23" s="28" t="s">
        <v>26</v>
      </c>
      <c r="L23" s="27">
        <v>0</v>
      </c>
      <c r="M23" s="26">
        <v>829800</v>
      </c>
      <c r="N23" s="25">
        <v>0</v>
      </c>
      <c r="O23" s="25">
        <v>0</v>
      </c>
      <c r="P23" s="24">
        <v>0</v>
      </c>
      <c r="Q23" s="66"/>
      <c r="R23" s="61">
        <v>829800</v>
      </c>
      <c r="S23" s="99">
        <v>0</v>
      </c>
      <c r="T23" s="66"/>
      <c r="U23" s="66"/>
      <c r="V23" s="66">
        <v>822500</v>
      </c>
      <c r="W23" s="65">
        <v>822500</v>
      </c>
      <c r="X23" s="10" t="s">
        <v>1</v>
      </c>
    </row>
    <row r="24" spans="1:24" ht="21.75" hidden="1" customHeight="1">
      <c r="A24" s="23"/>
      <c r="B24" s="35"/>
      <c r="C24" s="34"/>
      <c r="D24" s="33"/>
      <c r="E24" s="32"/>
      <c r="F24" s="31" t="s">
        <v>29</v>
      </c>
      <c r="G24" s="30">
        <v>104</v>
      </c>
      <c r="H24" s="30"/>
      <c r="I24" s="29">
        <v>1</v>
      </c>
      <c r="J24" s="29">
        <v>4</v>
      </c>
      <c r="K24" s="28" t="s">
        <v>26</v>
      </c>
      <c r="L24" s="27" t="s">
        <v>28</v>
      </c>
      <c r="M24" s="26">
        <v>619500</v>
      </c>
      <c r="N24" s="25">
        <v>0</v>
      </c>
      <c r="O24" s="25">
        <v>0</v>
      </c>
      <c r="P24" s="24">
        <v>0</v>
      </c>
      <c r="Q24" s="66"/>
      <c r="R24" s="61">
        <v>619500</v>
      </c>
      <c r="S24" s="99">
        <v>0</v>
      </c>
      <c r="T24" s="66"/>
      <c r="U24" s="66"/>
      <c r="V24" s="66">
        <v>619500</v>
      </c>
      <c r="W24" s="65">
        <v>619500</v>
      </c>
      <c r="X24" s="10" t="s">
        <v>1</v>
      </c>
    </row>
    <row r="25" spans="1:24" ht="21.75" hidden="1" customHeight="1">
      <c r="A25" s="23"/>
      <c r="B25" s="35"/>
      <c r="C25" s="34"/>
      <c r="D25" s="33"/>
      <c r="E25" s="32"/>
      <c r="F25" s="31" t="s">
        <v>7</v>
      </c>
      <c r="G25" s="30">
        <v>104</v>
      </c>
      <c r="H25" s="30"/>
      <c r="I25" s="29">
        <v>1</v>
      </c>
      <c r="J25" s="29">
        <v>4</v>
      </c>
      <c r="K25" s="28" t="s">
        <v>26</v>
      </c>
      <c r="L25" s="27" t="s">
        <v>6</v>
      </c>
      <c r="M25" s="26">
        <v>192000</v>
      </c>
      <c r="N25" s="25">
        <v>0</v>
      </c>
      <c r="O25" s="25">
        <v>0</v>
      </c>
      <c r="P25" s="24">
        <v>0</v>
      </c>
      <c r="Q25" s="66"/>
      <c r="R25" s="61">
        <v>192000</v>
      </c>
      <c r="S25" s="99">
        <v>0</v>
      </c>
      <c r="T25" s="66"/>
      <c r="U25" s="66"/>
      <c r="V25" s="66">
        <v>192000</v>
      </c>
      <c r="W25" s="65">
        <v>192000</v>
      </c>
      <c r="X25" s="10" t="s">
        <v>1</v>
      </c>
    </row>
    <row r="26" spans="1:24" ht="14.25" hidden="1" customHeight="1">
      <c r="A26" s="23"/>
      <c r="B26" s="35"/>
      <c r="C26" s="34"/>
      <c r="D26" s="33"/>
      <c r="E26" s="32"/>
      <c r="F26" s="31" t="s">
        <v>5</v>
      </c>
      <c r="G26" s="30">
        <v>104</v>
      </c>
      <c r="H26" s="30"/>
      <c r="I26" s="29">
        <v>1</v>
      </c>
      <c r="J26" s="29">
        <v>4</v>
      </c>
      <c r="K26" s="28" t="s">
        <v>26</v>
      </c>
      <c r="L26" s="27" t="s">
        <v>2</v>
      </c>
      <c r="M26" s="26">
        <v>7300</v>
      </c>
      <c r="N26" s="25">
        <v>0</v>
      </c>
      <c r="O26" s="25">
        <v>0</v>
      </c>
      <c r="P26" s="24">
        <v>0</v>
      </c>
      <c r="Q26" s="66"/>
      <c r="R26" s="61">
        <v>7300</v>
      </c>
      <c r="S26" s="99">
        <v>0</v>
      </c>
      <c r="T26" s="66"/>
      <c r="U26" s="66"/>
      <c r="V26" s="66">
        <v>0</v>
      </c>
      <c r="W26" s="65">
        <v>0</v>
      </c>
      <c r="X26" s="10" t="s">
        <v>1</v>
      </c>
    </row>
    <row r="27" spans="1:24" ht="14.25" hidden="1" customHeight="1">
      <c r="A27" s="23"/>
      <c r="B27" s="35"/>
      <c r="C27" s="34"/>
      <c r="D27" s="33"/>
      <c r="E27" s="32"/>
      <c r="F27" s="31" t="s">
        <v>27</v>
      </c>
      <c r="G27" s="30">
        <v>104</v>
      </c>
      <c r="H27" s="30"/>
      <c r="I27" s="29">
        <v>1</v>
      </c>
      <c r="J27" s="29">
        <v>4</v>
      </c>
      <c r="K27" s="28" t="s">
        <v>26</v>
      </c>
      <c r="L27" s="27" t="s">
        <v>25</v>
      </c>
      <c r="M27" s="26">
        <v>11000</v>
      </c>
      <c r="N27" s="25">
        <v>0</v>
      </c>
      <c r="O27" s="25">
        <v>0</v>
      </c>
      <c r="P27" s="24">
        <v>0</v>
      </c>
      <c r="Q27" s="66"/>
      <c r="R27" s="61">
        <v>11000</v>
      </c>
      <c r="S27" s="99">
        <v>0</v>
      </c>
      <c r="T27" s="66"/>
      <c r="U27" s="66"/>
      <c r="V27" s="66">
        <v>11000</v>
      </c>
      <c r="W27" s="65">
        <v>11000</v>
      </c>
      <c r="X27" s="10" t="s">
        <v>1</v>
      </c>
    </row>
    <row r="28" spans="1:24" s="64" customFormat="1">
      <c r="A28" s="57"/>
      <c r="B28" s="35"/>
      <c r="C28" s="113" t="s">
        <v>51</v>
      </c>
      <c r="D28" s="113"/>
      <c r="E28" s="113"/>
      <c r="F28" s="113"/>
      <c r="G28" s="58">
        <v>104</v>
      </c>
      <c r="H28" s="58"/>
      <c r="I28" s="59">
        <v>1</v>
      </c>
      <c r="J28" s="59">
        <v>11</v>
      </c>
      <c r="K28" s="60">
        <v>0</v>
      </c>
      <c r="L28" s="37">
        <v>0</v>
      </c>
      <c r="M28" s="61">
        <v>-12000</v>
      </c>
      <c r="N28" s="61">
        <v>0</v>
      </c>
      <c r="O28" s="61">
        <v>0</v>
      </c>
      <c r="P28" s="61"/>
      <c r="Q28" s="61">
        <f>R28-5000</f>
        <v>-5000</v>
      </c>
      <c r="R28" s="61">
        <v>0</v>
      </c>
      <c r="S28" s="61">
        <v>0</v>
      </c>
      <c r="T28" s="61">
        <v>0</v>
      </c>
      <c r="U28" s="61">
        <f>V28-5000</f>
        <v>-5000</v>
      </c>
      <c r="V28" s="62">
        <v>0</v>
      </c>
      <c r="W28" s="63">
        <v>0</v>
      </c>
    </row>
    <row r="29" spans="1:24" s="64" customFormat="1" ht="14.25" customHeight="1">
      <c r="A29" s="57"/>
      <c r="B29" s="115" t="s">
        <v>52</v>
      </c>
      <c r="C29" s="113"/>
      <c r="D29" s="113"/>
      <c r="E29" s="113"/>
      <c r="F29" s="113"/>
      <c r="G29" s="58">
        <v>100</v>
      </c>
      <c r="H29" s="58"/>
      <c r="I29" s="59">
        <v>2</v>
      </c>
      <c r="J29" s="59">
        <v>0</v>
      </c>
      <c r="K29" s="60">
        <v>0</v>
      </c>
      <c r="L29" s="37">
        <v>0</v>
      </c>
      <c r="M29" s="61">
        <f>M30</f>
        <v>-59800</v>
      </c>
      <c r="N29" s="61">
        <f>N30</f>
        <v>0</v>
      </c>
      <c r="O29" s="61">
        <f t="shared" ref="O29:W29" si="0">O30</f>
        <v>0</v>
      </c>
      <c r="P29" s="61">
        <f t="shared" si="0"/>
        <v>0</v>
      </c>
      <c r="Q29" s="61">
        <f t="shared" si="0"/>
        <v>-59800</v>
      </c>
      <c r="R29" s="61">
        <f t="shared" si="0"/>
        <v>0</v>
      </c>
      <c r="S29" s="61">
        <f t="shared" si="0"/>
        <v>0</v>
      </c>
      <c r="T29" s="61" t="str">
        <f t="shared" si="0"/>
        <v/>
      </c>
      <c r="U29" s="61">
        <f t="shared" si="0"/>
        <v>-59900</v>
      </c>
      <c r="V29" s="61">
        <f t="shared" si="0"/>
        <v>0</v>
      </c>
      <c r="W29" s="61">
        <f t="shared" si="0"/>
        <v>0</v>
      </c>
    </row>
    <row r="30" spans="1:24" s="64" customFormat="1" ht="21.75" customHeight="1">
      <c r="A30" s="57"/>
      <c r="B30" s="35"/>
      <c r="C30" s="113" t="s">
        <v>53</v>
      </c>
      <c r="D30" s="113"/>
      <c r="E30" s="113"/>
      <c r="F30" s="113"/>
      <c r="G30" s="58">
        <v>102</v>
      </c>
      <c r="H30" s="58"/>
      <c r="I30" s="59">
        <v>2</v>
      </c>
      <c r="J30" s="59">
        <v>3</v>
      </c>
      <c r="K30" s="60">
        <v>0</v>
      </c>
      <c r="L30" s="37">
        <v>0</v>
      </c>
      <c r="M30" s="61">
        <v>-59800</v>
      </c>
      <c r="N30" s="61">
        <v>0</v>
      </c>
      <c r="O30" s="61">
        <v>0</v>
      </c>
      <c r="P30" s="61"/>
      <c r="Q30" s="61">
        <f>R30-59800</f>
        <v>-59800</v>
      </c>
      <c r="R30" s="61">
        <v>0</v>
      </c>
      <c r="S30" s="61">
        <v>0</v>
      </c>
      <c r="T30" s="61" t="s">
        <v>1</v>
      </c>
      <c r="U30" s="62">
        <f>V30-59900</f>
        <v>-59900</v>
      </c>
      <c r="V30" s="61">
        <v>0</v>
      </c>
      <c r="W30" s="65">
        <v>0</v>
      </c>
    </row>
    <row r="31" spans="1:24" s="76" customFormat="1" ht="21.75" customHeight="1">
      <c r="A31" s="67"/>
      <c r="B31" s="116" t="s">
        <v>54</v>
      </c>
      <c r="C31" s="116"/>
      <c r="D31" s="116"/>
      <c r="E31" s="116"/>
      <c r="F31" s="116"/>
      <c r="G31" s="68">
        <v>300</v>
      </c>
      <c r="H31" s="68"/>
      <c r="I31" s="69">
        <v>3</v>
      </c>
      <c r="J31" s="69">
        <v>0</v>
      </c>
      <c r="K31" s="70">
        <v>0</v>
      </c>
      <c r="L31" s="71">
        <v>0</v>
      </c>
      <c r="M31" s="72">
        <v>41800</v>
      </c>
      <c r="N31" s="73">
        <v>0</v>
      </c>
      <c r="O31" s="73">
        <v>0</v>
      </c>
      <c r="P31" s="74">
        <v>0</v>
      </c>
      <c r="Q31" s="66">
        <f>Q33+Q32</f>
        <v>-9000</v>
      </c>
      <c r="R31" s="66">
        <f t="shared" ref="R31:W31" si="1">R33+R32</f>
        <v>35000</v>
      </c>
      <c r="S31" s="66">
        <f t="shared" si="1"/>
        <v>0</v>
      </c>
      <c r="T31" s="66" t="e">
        <f t="shared" si="1"/>
        <v>#VALUE!</v>
      </c>
      <c r="U31" s="66">
        <f>U32+U33</f>
        <v>-6100</v>
      </c>
      <c r="V31" s="66">
        <f t="shared" si="1"/>
        <v>38000</v>
      </c>
      <c r="W31" s="66">
        <f t="shared" si="1"/>
        <v>38000</v>
      </c>
      <c r="X31" s="75" t="s">
        <v>1</v>
      </c>
    </row>
    <row r="32" spans="1:24" s="64" customFormat="1" ht="14.25" customHeight="1">
      <c r="A32" s="57"/>
      <c r="B32" s="35"/>
      <c r="C32" s="113" t="s">
        <v>55</v>
      </c>
      <c r="D32" s="113"/>
      <c r="E32" s="113"/>
      <c r="F32" s="113"/>
      <c r="G32" s="58">
        <v>310</v>
      </c>
      <c r="H32" s="58"/>
      <c r="I32" s="59">
        <v>3</v>
      </c>
      <c r="J32" s="59">
        <v>4</v>
      </c>
      <c r="K32" s="60">
        <v>0</v>
      </c>
      <c r="L32" s="37">
        <v>0</v>
      </c>
      <c r="M32" s="61">
        <v>-4000</v>
      </c>
      <c r="N32" s="61">
        <v>0</v>
      </c>
      <c r="O32" s="61">
        <v>0</v>
      </c>
      <c r="P32" s="61"/>
      <c r="Q32" s="61">
        <f>R32-6000</f>
        <v>-6000</v>
      </c>
      <c r="R32" s="61">
        <v>0</v>
      </c>
      <c r="S32" s="61">
        <v>0</v>
      </c>
      <c r="T32" s="61" t="s">
        <v>1</v>
      </c>
      <c r="U32" s="62">
        <f>V32-6100</f>
        <v>-6100</v>
      </c>
      <c r="V32" s="62">
        <v>0</v>
      </c>
      <c r="W32" s="63">
        <v>0</v>
      </c>
    </row>
    <row r="33" spans="1:24" ht="14.25" customHeight="1">
      <c r="A33" s="23"/>
      <c r="B33" s="40"/>
      <c r="C33" s="113" t="s">
        <v>24</v>
      </c>
      <c r="D33" s="113"/>
      <c r="E33" s="113"/>
      <c r="F33" s="113"/>
      <c r="G33" s="30">
        <v>310</v>
      </c>
      <c r="H33" s="30"/>
      <c r="I33" s="39">
        <v>3</v>
      </c>
      <c r="J33" s="39">
        <v>10</v>
      </c>
      <c r="K33" s="38">
        <v>0</v>
      </c>
      <c r="L33" s="37">
        <v>0</v>
      </c>
      <c r="M33" s="26">
        <v>35000</v>
      </c>
      <c r="N33" s="25">
        <v>0</v>
      </c>
      <c r="O33" s="25">
        <v>0</v>
      </c>
      <c r="P33" s="24">
        <v>0</v>
      </c>
      <c r="Q33" s="66">
        <f>R33-38000</f>
        <v>-3000</v>
      </c>
      <c r="R33" s="61">
        <v>35000</v>
      </c>
      <c r="S33" s="99">
        <v>0</v>
      </c>
      <c r="T33" s="66"/>
      <c r="U33" s="66">
        <f>V33-38000</f>
        <v>0</v>
      </c>
      <c r="V33" s="66">
        <v>38000</v>
      </c>
      <c r="W33" s="65">
        <v>38000</v>
      </c>
      <c r="X33" s="10" t="s">
        <v>1</v>
      </c>
    </row>
    <row r="34" spans="1:24" ht="21.75" hidden="1" customHeight="1">
      <c r="A34" s="23"/>
      <c r="B34" s="35"/>
      <c r="C34" s="36"/>
      <c r="D34" s="114" t="s">
        <v>9</v>
      </c>
      <c r="E34" s="114"/>
      <c r="F34" s="114"/>
      <c r="G34" s="30">
        <v>310</v>
      </c>
      <c r="H34" s="30"/>
      <c r="I34" s="29">
        <v>3</v>
      </c>
      <c r="J34" s="29">
        <v>10</v>
      </c>
      <c r="K34" s="28">
        <v>7700000</v>
      </c>
      <c r="L34" s="27">
        <v>0</v>
      </c>
      <c r="M34" s="26">
        <v>35000</v>
      </c>
      <c r="N34" s="25">
        <v>0</v>
      </c>
      <c r="O34" s="25">
        <v>0</v>
      </c>
      <c r="P34" s="24">
        <v>0</v>
      </c>
      <c r="Q34" s="66"/>
      <c r="R34" s="61">
        <v>35000</v>
      </c>
      <c r="S34" s="99">
        <v>0</v>
      </c>
      <c r="T34" s="66"/>
      <c r="U34" s="66"/>
      <c r="V34" s="66">
        <v>38000</v>
      </c>
      <c r="W34" s="65">
        <v>38000</v>
      </c>
      <c r="X34" s="10" t="s">
        <v>1</v>
      </c>
    </row>
    <row r="35" spans="1:24" ht="21.75" hidden="1" customHeight="1">
      <c r="A35" s="23"/>
      <c r="B35" s="35"/>
      <c r="C35" s="34"/>
      <c r="D35" s="32"/>
      <c r="E35" s="114" t="s">
        <v>23</v>
      </c>
      <c r="F35" s="114"/>
      <c r="G35" s="30">
        <v>310</v>
      </c>
      <c r="H35" s="30"/>
      <c r="I35" s="29">
        <v>3</v>
      </c>
      <c r="J35" s="29">
        <v>10</v>
      </c>
      <c r="K35" s="28" t="s">
        <v>21</v>
      </c>
      <c r="L35" s="27">
        <v>0</v>
      </c>
      <c r="M35" s="26">
        <v>35000</v>
      </c>
      <c r="N35" s="25">
        <v>0</v>
      </c>
      <c r="O35" s="25">
        <v>0</v>
      </c>
      <c r="P35" s="24">
        <v>0</v>
      </c>
      <c r="Q35" s="66"/>
      <c r="R35" s="61">
        <v>35000</v>
      </c>
      <c r="S35" s="99">
        <v>0</v>
      </c>
      <c r="T35" s="66"/>
      <c r="U35" s="66"/>
      <c r="V35" s="66">
        <v>38000</v>
      </c>
      <c r="W35" s="65">
        <v>38000</v>
      </c>
      <c r="X35" s="10" t="s">
        <v>1</v>
      </c>
    </row>
    <row r="36" spans="1:24" ht="21.75" hidden="1" customHeight="1">
      <c r="A36" s="23"/>
      <c r="B36" s="35"/>
      <c r="C36" s="34"/>
      <c r="D36" s="33"/>
      <c r="E36" s="32"/>
      <c r="F36" s="31" t="s">
        <v>22</v>
      </c>
      <c r="G36" s="30">
        <v>310</v>
      </c>
      <c r="H36" s="30"/>
      <c r="I36" s="29">
        <v>3</v>
      </c>
      <c r="J36" s="29">
        <v>10</v>
      </c>
      <c r="K36" s="28" t="s">
        <v>21</v>
      </c>
      <c r="L36" s="27" t="s">
        <v>20</v>
      </c>
      <c r="M36" s="26">
        <v>35000</v>
      </c>
      <c r="N36" s="25">
        <v>0</v>
      </c>
      <c r="O36" s="25">
        <v>0</v>
      </c>
      <c r="P36" s="24">
        <v>0</v>
      </c>
      <c r="Q36" s="66"/>
      <c r="R36" s="61">
        <v>35000</v>
      </c>
      <c r="S36" s="99">
        <v>0</v>
      </c>
      <c r="T36" s="66"/>
      <c r="U36" s="66"/>
      <c r="V36" s="66">
        <v>38000</v>
      </c>
      <c r="W36" s="65">
        <v>38000</v>
      </c>
      <c r="X36" s="10" t="s">
        <v>1</v>
      </c>
    </row>
    <row r="37" spans="1:24" ht="14.25" customHeight="1">
      <c r="A37" s="23"/>
      <c r="B37" s="115" t="s">
        <v>19</v>
      </c>
      <c r="C37" s="115"/>
      <c r="D37" s="115"/>
      <c r="E37" s="115"/>
      <c r="F37" s="115"/>
      <c r="G37" s="30">
        <v>400</v>
      </c>
      <c r="H37" s="30"/>
      <c r="I37" s="39">
        <v>4</v>
      </c>
      <c r="J37" s="39">
        <v>0</v>
      </c>
      <c r="K37" s="38">
        <v>0</v>
      </c>
      <c r="L37" s="37">
        <v>0</v>
      </c>
      <c r="M37" s="26">
        <v>288000</v>
      </c>
      <c r="N37" s="25">
        <v>0</v>
      </c>
      <c r="O37" s="25">
        <v>0</v>
      </c>
      <c r="P37" s="24">
        <v>0</v>
      </c>
      <c r="Q37" s="66">
        <f>Q38</f>
        <v>279600</v>
      </c>
      <c r="R37" s="61">
        <v>288000</v>
      </c>
      <c r="S37" s="99">
        <v>288000</v>
      </c>
      <c r="T37" s="66"/>
      <c r="U37" s="66">
        <f>U38</f>
        <v>305000</v>
      </c>
      <c r="V37" s="66">
        <v>320000</v>
      </c>
      <c r="W37" s="65">
        <v>360000</v>
      </c>
      <c r="X37" s="10" t="s">
        <v>1</v>
      </c>
    </row>
    <row r="38" spans="1:24" ht="14.25" customHeight="1">
      <c r="A38" s="23"/>
      <c r="B38" s="40"/>
      <c r="C38" s="113" t="s">
        <v>18</v>
      </c>
      <c r="D38" s="113"/>
      <c r="E38" s="113"/>
      <c r="F38" s="113"/>
      <c r="G38" s="30">
        <v>409</v>
      </c>
      <c r="H38" s="30"/>
      <c r="I38" s="39">
        <v>4</v>
      </c>
      <c r="J38" s="39">
        <v>9</v>
      </c>
      <c r="K38" s="38">
        <v>0</v>
      </c>
      <c r="L38" s="37">
        <v>0</v>
      </c>
      <c r="M38" s="26">
        <v>288000</v>
      </c>
      <c r="N38" s="25">
        <v>0</v>
      </c>
      <c r="O38" s="25">
        <v>0</v>
      </c>
      <c r="P38" s="24">
        <v>0</v>
      </c>
      <c r="Q38" s="66">
        <f>R38-8400</f>
        <v>279600</v>
      </c>
      <c r="R38" s="61">
        <v>288000</v>
      </c>
      <c r="S38" s="99">
        <v>0</v>
      </c>
      <c r="T38" s="66"/>
      <c r="U38" s="66">
        <f>V38-15000</f>
        <v>305000</v>
      </c>
      <c r="V38" s="66">
        <v>320000</v>
      </c>
      <c r="W38" s="65">
        <v>360000</v>
      </c>
      <c r="X38" s="10" t="s">
        <v>1</v>
      </c>
    </row>
    <row r="39" spans="1:24" ht="21.75" hidden="1" customHeight="1">
      <c r="A39" s="23"/>
      <c r="B39" s="35"/>
      <c r="C39" s="36"/>
      <c r="D39" s="114" t="s">
        <v>9</v>
      </c>
      <c r="E39" s="114"/>
      <c r="F39" s="114"/>
      <c r="G39" s="30">
        <v>409</v>
      </c>
      <c r="H39" s="30"/>
      <c r="I39" s="29">
        <v>4</v>
      </c>
      <c r="J39" s="29">
        <v>9</v>
      </c>
      <c r="K39" s="28">
        <v>7700000</v>
      </c>
      <c r="L39" s="27">
        <v>0</v>
      </c>
      <c r="M39" s="26">
        <v>288000</v>
      </c>
      <c r="N39" s="25">
        <v>0</v>
      </c>
      <c r="O39" s="25">
        <v>0</v>
      </c>
      <c r="P39" s="24">
        <v>0</v>
      </c>
      <c r="Q39" s="66"/>
      <c r="R39" s="61">
        <v>288000</v>
      </c>
      <c r="S39" s="99">
        <v>0</v>
      </c>
      <c r="T39" s="66"/>
      <c r="U39" s="66"/>
      <c r="V39" s="66">
        <v>320000</v>
      </c>
      <c r="W39" s="65">
        <v>360000</v>
      </c>
      <c r="X39" s="10" t="s">
        <v>1</v>
      </c>
    </row>
    <row r="40" spans="1:24" ht="21.75" hidden="1" customHeight="1">
      <c r="A40" s="23"/>
      <c r="B40" s="35"/>
      <c r="C40" s="34"/>
      <c r="D40" s="32"/>
      <c r="E40" s="114" t="s">
        <v>17</v>
      </c>
      <c r="F40" s="114"/>
      <c r="G40" s="30">
        <v>409</v>
      </c>
      <c r="H40" s="30"/>
      <c r="I40" s="29">
        <v>4</v>
      </c>
      <c r="J40" s="29">
        <v>9</v>
      </c>
      <c r="K40" s="28" t="s">
        <v>16</v>
      </c>
      <c r="L40" s="27">
        <v>0</v>
      </c>
      <c r="M40" s="26">
        <v>288000</v>
      </c>
      <c r="N40" s="25">
        <v>0</v>
      </c>
      <c r="O40" s="25">
        <v>0</v>
      </c>
      <c r="P40" s="24">
        <v>0</v>
      </c>
      <c r="Q40" s="66"/>
      <c r="R40" s="61">
        <v>288000</v>
      </c>
      <c r="S40" s="99">
        <v>0</v>
      </c>
      <c r="T40" s="66"/>
      <c r="U40" s="66"/>
      <c r="V40" s="66">
        <v>320000</v>
      </c>
      <c r="W40" s="65">
        <v>360000</v>
      </c>
      <c r="X40" s="10" t="s">
        <v>1</v>
      </c>
    </row>
    <row r="41" spans="1:24" ht="21.75" hidden="1" customHeight="1">
      <c r="A41" s="23"/>
      <c r="B41" s="35"/>
      <c r="C41" s="34"/>
      <c r="D41" s="33"/>
      <c r="E41" s="32"/>
      <c r="F41" s="31" t="s">
        <v>7</v>
      </c>
      <c r="G41" s="30">
        <v>409</v>
      </c>
      <c r="H41" s="30"/>
      <c r="I41" s="29">
        <v>4</v>
      </c>
      <c r="J41" s="29">
        <v>9</v>
      </c>
      <c r="K41" s="28" t="s">
        <v>16</v>
      </c>
      <c r="L41" s="27" t="s">
        <v>6</v>
      </c>
      <c r="M41" s="26">
        <v>288000</v>
      </c>
      <c r="N41" s="25">
        <v>0</v>
      </c>
      <c r="O41" s="25">
        <v>0</v>
      </c>
      <c r="P41" s="24">
        <v>0</v>
      </c>
      <c r="Q41" s="66"/>
      <c r="R41" s="61">
        <v>288000</v>
      </c>
      <c r="S41" s="99">
        <v>0</v>
      </c>
      <c r="T41" s="66"/>
      <c r="U41" s="66"/>
      <c r="V41" s="66">
        <v>320000</v>
      </c>
      <c r="W41" s="65">
        <v>360000</v>
      </c>
      <c r="X41" s="10" t="s">
        <v>1</v>
      </c>
    </row>
    <row r="42" spans="1:24" ht="14.25" customHeight="1">
      <c r="A42" s="23"/>
      <c r="B42" s="115" t="s">
        <v>15</v>
      </c>
      <c r="C42" s="115"/>
      <c r="D42" s="115"/>
      <c r="E42" s="115"/>
      <c r="F42" s="115"/>
      <c r="G42" s="30">
        <v>500</v>
      </c>
      <c r="H42" s="30"/>
      <c r="I42" s="39">
        <v>5</v>
      </c>
      <c r="J42" s="39">
        <v>0</v>
      </c>
      <c r="K42" s="38">
        <v>0</v>
      </c>
      <c r="L42" s="37">
        <v>0</v>
      </c>
      <c r="M42" s="26">
        <v>12200</v>
      </c>
      <c r="N42" s="25">
        <v>0</v>
      </c>
      <c r="O42" s="25">
        <v>0</v>
      </c>
      <c r="P42" s="24">
        <v>0</v>
      </c>
      <c r="Q42" s="66">
        <f>Q43</f>
        <v>-114900</v>
      </c>
      <c r="R42" s="61">
        <v>12200</v>
      </c>
      <c r="S42" s="99">
        <v>12200</v>
      </c>
      <c r="T42" s="66"/>
      <c r="U42" s="66">
        <f>U43</f>
        <v>-79400</v>
      </c>
      <c r="V42" s="66">
        <v>41400</v>
      </c>
      <c r="W42" s="65">
        <v>62600</v>
      </c>
      <c r="X42" s="10" t="s">
        <v>1</v>
      </c>
    </row>
    <row r="43" spans="1:24" ht="14.25" customHeight="1">
      <c r="A43" s="23"/>
      <c r="B43" s="40"/>
      <c r="C43" s="113" t="s">
        <v>14</v>
      </c>
      <c r="D43" s="113"/>
      <c r="E43" s="113"/>
      <c r="F43" s="113"/>
      <c r="G43" s="30">
        <v>503</v>
      </c>
      <c r="H43" s="30"/>
      <c r="I43" s="39">
        <v>5</v>
      </c>
      <c r="J43" s="39">
        <v>3</v>
      </c>
      <c r="K43" s="38">
        <v>0</v>
      </c>
      <c r="L43" s="37">
        <v>0</v>
      </c>
      <c r="M43" s="26">
        <v>12200</v>
      </c>
      <c r="N43" s="25">
        <v>0</v>
      </c>
      <c r="O43" s="25">
        <v>0</v>
      </c>
      <c r="P43" s="24">
        <v>0</v>
      </c>
      <c r="Q43" s="66">
        <f>R43-127100</f>
        <v>-114900</v>
      </c>
      <c r="R43" s="61">
        <v>12200</v>
      </c>
      <c r="S43" s="99">
        <v>0</v>
      </c>
      <c r="T43" s="66"/>
      <c r="U43" s="66">
        <f>V43-120800</f>
        <v>-79400</v>
      </c>
      <c r="V43" s="66">
        <v>41400</v>
      </c>
      <c r="W43" s="65">
        <v>62600</v>
      </c>
      <c r="X43" s="10" t="s">
        <v>1</v>
      </c>
    </row>
    <row r="44" spans="1:24" ht="21.75" hidden="1" customHeight="1">
      <c r="A44" s="23"/>
      <c r="B44" s="35"/>
      <c r="C44" s="36"/>
      <c r="D44" s="114" t="s">
        <v>9</v>
      </c>
      <c r="E44" s="114"/>
      <c r="F44" s="114"/>
      <c r="G44" s="30">
        <v>503</v>
      </c>
      <c r="H44" s="30"/>
      <c r="I44" s="29">
        <v>5</v>
      </c>
      <c r="J44" s="29">
        <v>3</v>
      </c>
      <c r="K44" s="28">
        <v>7700000</v>
      </c>
      <c r="L44" s="27">
        <v>0</v>
      </c>
      <c r="M44" s="26">
        <v>12200</v>
      </c>
      <c r="N44" s="25">
        <v>0</v>
      </c>
      <c r="O44" s="25">
        <v>0</v>
      </c>
      <c r="P44" s="24">
        <v>0</v>
      </c>
      <c r="Q44" s="66"/>
      <c r="R44" s="61">
        <v>12200</v>
      </c>
      <c r="S44" s="99">
        <v>0</v>
      </c>
      <c r="T44" s="66"/>
      <c r="U44" s="66"/>
      <c r="V44" s="66">
        <v>41400</v>
      </c>
      <c r="W44" s="65">
        <v>62600</v>
      </c>
      <c r="X44" s="10" t="s">
        <v>1</v>
      </c>
    </row>
    <row r="45" spans="1:24" ht="14.25" hidden="1" customHeight="1">
      <c r="A45" s="23"/>
      <c r="B45" s="35"/>
      <c r="C45" s="34"/>
      <c r="D45" s="32"/>
      <c r="E45" s="114" t="s">
        <v>13</v>
      </c>
      <c r="F45" s="114"/>
      <c r="G45" s="30">
        <v>503</v>
      </c>
      <c r="H45" s="30"/>
      <c r="I45" s="29">
        <v>5</v>
      </c>
      <c r="J45" s="29">
        <v>3</v>
      </c>
      <c r="K45" s="28" t="s">
        <v>12</v>
      </c>
      <c r="L45" s="27">
        <v>0</v>
      </c>
      <c r="M45" s="26">
        <v>12200</v>
      </c>
      <c r="N45" s="25">
        <v>0</v>
      </c>
      <c r="O45" s="25">
        <v>0</v>
      </c>
      <c r="P45" s="24">
        <v>0</v>
      </c>
      <c r="Q45" s="66"/>
      <c r="R45" s="61">
        <v>12200</v>
      </c>
      <c r="S45" s="99">
        <v>0</v>
      </c>
      <c r="T45" s="66"/>
      <c r="U45" s="66"/>
      <c r="V45" s="66">
        <v>41400</v>
      </c>
      <c r="W45" s="65">
        <v>62600</v>
      </c>
      <c r="X45" s="10" t="s">
        <v>1</v>
      </c>
    </row>
    <row r="46" spans="1:24" ht="21.75" hidden="1" customHeight="1">
      <c r="A46" s="23"/>
      <c r="B46" s="35"/>
      <c r="C46" s="34"/>
      <c r="D46" s="33"/>
      <c r="E46" s="32"/>
      <c r="F46" s="31" t="s">
        <v>7</v>
      </c>
      <c r="G46" s="30">
        <v>503</v>
      </c>
      <c r="H46" s="30"/>
      <c r="I46" s="29">
        <v>5</v>
      </c>
      <c r="J46" s="29">
        <v>3</v>
      </c>
      <c r="K46" s="28" t="s">
        <v>12</v>
      </c>
      <c r="L46" s="27" t="s">
        <v>6</v>
      </c>
      <c r="M46" s="26">
        <v>12200</v>
      </c>
      <c r="N46" s="25">
        <v>0</v>
      </c>
      <c r="O46" s="25">
        <v>0</v>
      </c>
      <c r="P46" s="24">
        <v>0</v>
      </c>
      <c r="Q46" s="66"/>
      <c r="R46" s="61">
        <v>12200</v>
      </c>
      <c r="S46" s="99">
        <v>0</v>
      </c>
      <c r="T46" s="66"/>
      <c r="U46" s="66"/>
      <c r="V46" s="66">
        <v>41400</v>
      </c>
      <c r="W46" s="65">
        <v>62600</v>
      </c>
      <c r="X46" s="10" t="s">
        <v>1</v>
      </c>
    </row>
    <row r="47" spans="1:24" ht="14.25" customHeight="1">
      <c r="A47" s="23"/>
      <c r="B47" s="115" t="s">
        <v>11</v>
      </c>
      <c r="C47" s="115"/>
      <c r="D47" s="115"/>
      <c r="E47" s="115"/>
      <c r="F47" s="115"/>
      <c r="G47" s="30">
        <v>800</v>
      </c>
      <c r="H47" s="30"/>
      <c r="I47" s="39">
        <v>8</v>
      </c>
      <c r="J47" s="39">
        <v>0</v>
      </c>
      <c r="K47" s="38">
        <v>0</v>
      </c>
      <c r="L47" s="37">
        <v>0</v>
      </c>
      <c r="M47" s="26">
        <v>1089800</v>
      </c>
      <c r="N47" s="25">
        <v>0</v>
      </c>
      <c r="O47" s="25">
        <v>0</v>
      </c>
      <c r="P47" s="24">
        <v>0</v>
      </c>
      <c r="Q47" s="66">
        <f>Q48</f>
        <v>193300</v>
      </c>
      <c r="R47" s="61">
        <v>1089800</v>
      </c>
      <c r="S47" s="99">
        <v>1089800</v>
      </c>
      <c r="T47" s="66"/>
      <c r="U47" s="66">
        <f>U48</f>
        <v>170900</v>
      </c>
      <c r="V47" s="66">
        <v>1089800</v>
      </c>
      <c r="W47" s="65">
        <v>1089800</v>
      </c>
      <c r="X47" s="10" t="s">
        <v>1</v>
      </c>
    </row>
    <row r="48" spans="1:24" ht="14.25" customHeight="1">
      <c r="A48" s="23"/>
      <c r="B48" s="40"/>
      <c r="C48" s="113" t="s">
        <v>10</v>
      </c>
      <c r="D48" s="113"/>
      <c r="E48" s="113"/>
      <c r="F48" s="113"/>
      <c r="G48" s="30">
        <v>801</v>
      </c>
      <c r="H48" s="30"/>
      <c r="I48" s="39">
        <v>8</v>
      </c>
      <c r="J48" s="39">
        <v>1</v>
      </c>
      <c r="K48" s="38">
        <v>0</v>
      </c>
      <c r="L48" s="37">
        <v>0</v>
      </c>
      <c r="M48" s="26">
        <v>1089800</v>
      </c>
      <c r="N48" s="25">
        <v>0</v>
      </c>
      <c r="O48" s="25">
        <v>0</v>
      </c>
      <c r="P48" s="24">
        <v>0</v>
      </c>
      <c r="Q48" s="66">
        <f>R48-896500</f>
        <v>193300</v>
      </c>
      <c r="R48" s="61">
        <v>1089800</v>
      </c>
      <c r="S48" s="99">
        <v>0</v>
      </c>
      <c r="T48" s="66"/>
      <c r="U48" s="66">
        <f>V48-918900</f>
        <v>170900</v>
      </c>
      <c r="V48" s="66">
        <v>1089800</v>
      </c>
      <c r="W48" s="65">
        <v>1089800</v>
      </c>
      <c r="X48" s="10" t="s">
        <v>1</v>
      </c>
    </row>
    <row r="49" spans="1:24" ht="21.75" hidden="1" customHeight="1">
      <c r="A49" s="23"/>
      <c r="B49" s="35"/>
      <c r="C49" s="36"/>
      <c r="D49" s="114" t="s">
        <v>9</v>
      </c>
      <c r="E49" s="114"/>
      <c r="F49" s="114"/>
      <c r="G49" s="30">
        <v>801</v>
      </c>
      <c r="H49" s="30"/>
      <c r="I49" s="29">
        <v>8</v>
      </c>
      <c r="J49" s="29">
        <v>1</v>
      </c>
      <c r="K49" s="28">
        <v>7700000</v>
      </c>
      <c r="L49" s="27">
        <v>0</v>
      </c>
      <c r="M49" s="26">
        <v>1089800</v>
      </c>
      <c r="N49" s="25">
        <v>0</v>
      </c>
      <c r="O49" s="25">
        <v>0</v>
      </c>
      <c r="P49" s="24">
        <v>0</v>
      </c>
      <c r="Q49" s="66"/>
      <c r="R49" s="61">
        <v>1089800</v>
      </c>
      <c r="S49" s="99">
        <v>0</v>
      </c>
      <c r="T49" s="66"/>
      <c r="U49" s="66"/>
      <c r="V49" s="66">
        <v>1089800</v>
      </c>
      <c r="W49" s="65">
        <v>1089800</v>
      </c>
      <c r="X49" s="10" t="s">
        <v>1</v>
      </c>
    </row>
    <row r="50" spans="1:24" ht="21.75" hidden="1" customHeight="1">
      <c r="A50" s="23"/>
      <c r="B50" s="35"/>
      <c r="C50" s="34"/>
      <c r="D50" s="32"/>
      <c r="E50" s="114" t="s">
        <v>8</v>
      </c>
      <c r="F50" s="114"/>
      <c r="G50" s="30">
        <v>801</v>
      </c>
      <c r="H50" s="30"/>
      <c r="I50" s="29">
        <v>8</v>
      </c>
      <c r="J50" s="29">
        <v>1</v>
      </c>
      <c r="K50" s="28" t="s">
        <v>3</v>
      </c>
      <c r="L50" s="27">
        <v>0</v>
      </c>
      <c r="M50" s="26">
        <v>1089800</v>
      </c>
      <c r="N50" s="25">
        <v>0</v>
      </c>
      <c r="O50" s="25">
        <v>0</v>
      </c>
      <c r="P50" s="24">
        <v>0</v>
      </c>
      <c r="Q50" s="66"/>
      <c r="R50" s="61">
        <v>1089800</v>
      </c>
      <c r="S50" s="99">
        <v>0</v>
      </c>
      <c r="T50" s="66"/>
      <c r="U50" s="66"/>
      <c r="V50" s="66">
        <v>1089800</v>
      </c>
      <c r="W50" s="65">
        <v>1089800</v>
      </c>
      <c r="X50" s="10" t="s">
        <v>1</v>
      </c>
    </row>
    <row r="51" spans="1:24" ht="21.75" hidden="1" customHeight="1">
      <c r="A51" s="23"/>
      <c r="B51" s="35"/>
      <c r="C51" s="34"/>
      <c r="D51" s="33"/>
      <c r="E51" s="32"/>
      <c r="F51" s="31" t="s">
        <v>7</v>
      </c>
      <c r="G51" s="30">
        <v>801</v>
      </c>
      <c r="H51" s="30"/>
      <c r="I51" s="29">
        <v>8</v>
      </c>
      <c r="J51" s="29">
        <v>1</v>
      </c>
      <c r="K51" s="28" t="s">
        <v>3</v>
      </c>
      <c r="L51" s="27" t="s">
        <v>6</v>
      </c>
      <c r="M51" s="26">
        <v>284900</v>
      </c>
      <c r="N51" s="25">
        <v>0</v>
      </c>
      <c r="O51" s="25">
        <v>0</v>
      </c>
      <c r="P51" s="24">
        <v>0</v>
      </c>
      <c r="Q51" s="66"/>
      <c r="R51" s="61">
        <v>284900</v>
      </c>
      <c r="S51" s="99">
        <v>0</v>
      </c>
      <c r="T51" s="66"/>
      <c r="U51" s="66"/>
      <c r="V51" s="66">
        <v>284900</v>
      </c>
      <c r="W51" s="65">
        <v>284900</v>
      </c>
      <c r="X51" s="10" t="s">
        <v>1</v>
      </c>
    </row>
    <row r="52" spans="1:24" ht="14.25" hidden="1" customHeight="1" thickBot="1">
      <c r="A52" s="23"/>
      <c r="B52" s="22"/>
      <c r="C52" s="21"/>
      <c r="D52" s="20"/>
      <c r="E52" s="19"/>
      <c r="F52" s="18" t="s">
        <v>5</v>
      </c>
      <c r="G52" s="17">
        <v>801</v>
      </c>
      <c r="H52" s="17"/>
      <c r="I52" s="16">
        <v>8</v>
      </c>
      <c r="J52" s="16">
        <v>1</v>
      </c>
      <c r="K52" s="15" t="s">
        <v>3</v>
      </c>
      <c r="L52" s="14" t="s">
        <v>2</v>
      </c>
      <c r="M52" s="13">
        <v>804900</v>
      </c>
      <c r="N52" s="12">
        <v>0</v>
      </c>
      <c r="O52" s="12">
        <v>0</v>
      </c>
      <c r="P52" s="11">
        <v>0</v>
      </c>
      <c r="Q52" s="100"/>
      <c r="R52" s="101">
        <v>804900</v>
      </c>
      <c r="S52" s="102">
        <v>0</v>
      </c>
      <c r="T52" s="100"/>
      <c r="U52" s="100"/>
      <c r="V52" s="100">
        <v>804900</v>
      </c>
      <c r="W52" s="103">
        <v>804900</v>
      </c>
      <c r="X52" s="10" t="s">
        <v>1</v>
      </c>
    </row>
    <row r="53" spans="1:24" s="64" customFormat="1" ht="14.25" customHeight="1">
      <c r="A53" s="57"/>
      <c r="B53" s="115" t="s">
        <v>56</v>
      </c>
      <c r="C53" s="113"/>
      <c r="D53" s="113"/>
      <c r="E53" s="113"/>
      <c r="F53" s="113"/>
      <c r="G53" s="58">
        <v>800</v>
      </c>
      <c r="H53" s="58"/>
      <c r="I53" s="59">
        <v>11</v>
      </c>
      <c r="J53" s="59">
        <v>0</v>
      </c>
      <c r="K53" s="60">
        <v>0</v>
      </c>
      <c r="L53" s="37">
        <v>0</v>
      </c>
      <c r="M53" s="61">
        <f>M54</f>
        <v>-24200</v>
      </c>
      <c r="N53" s="61">
        <f t="shared" ref="N53:W53" si="2">N54</f>
        <v>0</v>
      </c>
      <c r="O53" s="61">
        <f t="shared" si="2"/>
        <v>0</v>
      </c>
      <c r="P53" s="61">
        <f t="shared" si="2"/>
        <v>0</v>
      </c>
      <c r="Q53" s="61">
        <f>Q54</f>
        <v>-5000</v>
      </c>
      <c r="R53" s="61">
        <f t="shared" si="2"/>
        <v>0</v>
      </c>
      <c r="S53" s="61">
        <f t="shared" si="2"/>
        <v>0</v>
      </c>
      <c r="T53" s="61" t="str">
        <f t="shared" si="2"/>
        <v/>
      </c>
      <c r="U53" s="61">
        <f t="shared" si="2"/>
        <v>-10700</v>
      </c>
      <c r="V53" s="61">
        <f t="shared" si="2"/>
        <v>0</v>
      </c>
      <c r="W53" s="61">
        <f t="shared" si="2"/>
        <v>0</v>
      </c>
    </row>
    <row r="54" spans="1:24" s="64" customFormat="1" ht="14.25" customHeight="1" thickBot="1">
      <c r="A54" s="57"/>
      <c r="B54" s="105"/>
      <c r="C54" s="138" t="s">
        <v>57</v>
      </c>
      <c r="D54" s="138"/>
      <c r="E54" s="138"/>
      <c r="F54" s="138"/>
      <c r="G54" s="77">
        <v>801</v>
      </c>
      <c r="H54" s="77"/>
      <c r="I54" s="78">
        <v>11</v>
      </c>
      <c r="J54" s="78">
        <v>1</v>
      </c>
      <c r="K54" s="79">
        <v>0</v>
      </c>
      <c r="L54" s="80">
        <v>0</v>
      </c>
      <c r="M54" s="81">
        <f>N54-24200</f>
        <v>-24200</v>
      </c>
      <c r="N54" s="81">
        <v>0</v>
      </c>
      <c r="O54" s="81">
        <v>0</v>
      </c>
      <c r="P54" s="81"/>
      <c r="Q54" s="81">
        <f>R54-5000</f>
        <v>-5000</v>
      </c>
      <c r="R54" s="81">
        <v>0</v>
      </c>
      <c r="S54" s="81">
        <v>0</v>
      </c>
      <c r="T54" s="81" t="s">
        <v>1</v>
      </c>
      <c r="U54" s="95">
        <f>V54-10700</f>
        <v>-10700</v>
      </c>
      <c r="V54" s="95">
        <v>0</v>
      </c>
      <c r="W54" s="96">
        <v>0</v>
      </c>
    </row>
    <row r="55" spans="1:24" ht="15" customHeight="1" thickBot="1">
      <c r="A55" s="2"/>
      <c r="B55" s="106" t="s">
        <v>4</v>
      </c>
      <c r="C55" s="107"/>
      <c r="D55" s="107"/>
      <c r="E55" s="107"/>
      <c r="F55" s="107"/>
      <c r="G55" s="107">
        <v>0</v>
      </c>
      <c r="H55" s="107"/>
      <c r="I55" s="107"/>
      <c r="J55" s="107"/>
      <c r="K55" s="107"/>
      <c r="L55" s="108"/>
      <c r="M55" s="9">
        <v>2682200</v>
      </c>
      <c r="N55" s="9">
        <v>0</v>
      </c>
      <c r="O55" s="9">
        <v>0</v>
      </c>
      <c r="P55" s="9">
        <v>0</v>
      </c>
      <c r="Q55" s="104">
        <f t="shared" ref="Q55:W55" si="3">Q16+Q29+Q31+Q37+Q42+Q47+Q53</f>
        <v>88500</v>
      </c>
      <c r="R55" s="104">
        <f t="shared" si="3"/>
        <v>2682200</v>
      </c>
      <c r="S55" s="97">
        <f t="shared" si="3"/>
        <v>2647200</v>
      </c>
      <c r="T55" s="97" t="e">
        <f t="shared" si="3"/>
        <v>#VALUE!</v>
      </c>
      <c r="U55" s="104">
        <f t="shared" si="3"/>
        <v>116800</v>
      </c>
      <c r="V55" s="104">
        <f t="shared" si="3"/>
        <v>2739100</v>
      </c>
      <c r="W55" s="104">
        <f t="shared" si="3"/>
        <v>2800300</v>
      </c>
      <c r="X55" s="8" t="s">
        <v>1</v>
      </c>
    </row>
    <row r="56" spans="1:24" ht="11.25" customHeight="1">
      <c r="A56" s="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6" t="s">
        <v>1</v>
      </c>
    </row>
    <row r="57" spans="1:24" ht="11.25" customHeight="1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6"/>
    </row>
    <row r="58" spans="1:24" ht="12.75" customHeight="1">
      <c r="A58" s="2"/>
      <c r="B58" s="2"/>
      <c r="C58" s="2"/>
      <c r="D58" s="2"/>
      <c r="E58" s="2"/>
      <c r="F58" s="2"/>
      <c r="G58" s="2"/>
      <c r="H58" s="2"/>
      <c r="I58" s="2"/>
      <c r="J58" s="4"/>
      <c r="K58" s="4"/>
      <c r="L58" s="2"/>
      <c r="M58" s="5"/>
      <c r="N58" s="5"/>
      <c r="O58" s="5"/>
      <c r="P58" s="2"/>
      <c r="Q58" s="2"/>
      <c r="R58" s="2"/>
      <c r="S58" s="2"/>
      <c r="T58" s="2"/>
      <c r="U58" s="2"/>
      <c r="V58" s="2"/>
      <c r="W58" s="2"/>
      <c r="X58" s="2"/>
    </row>
    <row r="59" spans="1:24" s="110" customFormat="1" ht="285.75" customHeight="1">
      <c r="A59" s="137" t="s">
        <v>60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09"/>
    </row>
    <row r="60" spans="1:24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 t="s">
        <v>0</v>
      </c>
      <c r="P61" s="2"/>
      <c r="Q61" s="2"/>
      <c r="R61" s="2"/>
      <c r="S61" s="2"/>
      <c r="T61" s="2"/>
      <c r="U61" s="2"/>
      <c r="V61" s="2"/>
      <c r="W61" s="2"/>
      <c r="X61" s="2"/>
    </row>
  </sheetData>
  <mergeCells count="44">
    <mergeCell ref="C48:F48"/>
    <mergeCell ref="B47:F47"/>
    <mergeCell ref="A59:W59"/>
    <mergeCell ref="B53:F53"/>
    <mergeCell ref="C54:F54"/>
    <mergeCell ref="E50:F50"/>
    <mergeCell ref="D49:F49"/>
    <mergeCell ref="C17:F17"/>
    <mergeCell ref="C33:F33"/>
    <mergeCell ref="C38:F38"/>
    <mergeCell ref="D22:F22"/>
    <mergeCell ref="D34:F34"/>
    <mergeCell ref="B37:F37"/>
    <mergeCell ref="E19:F19"/>
    <mergeCell ref="E23:F23"/>
    <mergeCell ref="E35:F35"/>
    <mergeCell ref="C32:F32"/>
    <mergeCell ref="E40:F40"/>
    <mergeCell ref="E45:F45"/>
    <mergeCell ref="A6:W6"/>
    <mergeCell ref="A7:W7"/>
    <mergeCell ref="A8:W8"/>
    <mergeCell ref="B16:F16"/>
    <mergeCell ref="D18:F18"/>
    <mergeCell ref="B14:F15"/>
    <mergeCell ref="I14:I15"/>
    <mergeCell ref="J14:J15"/>
    <mergeCell ref="K14:K15"/>
    <mergeCell ref="L14:L15"/>
    <mergeCell ref="W14:W15"/>
    <mergeCell ref="M14:N14"/>
    <mergeCell ref="Q14:R14"/>
    <mergeCell ref="S14:S15"/>
    <mergeCell ref="U14:V14"/>
    <mergeCell ref="H14:H15"/>
    <mergeCell ref="C21:F21"/>
    <mergeCell ref="D44:F44"/>
    <mergeCell ref="C28:F28"/>
    <mergeCell ref="B29:F29"/>
    <mergeCell ref="C30:F30"/>
    <mergeCell ref="C43:F43"/>
    <mergeCell ref="D39:F39"/>
    <mergeCell ref="B42:F42"/>
    <mergeCell ref="B31:F31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Бюджет_12</vt:lpstr>
      <vt:lpstr>Бюджет_12!Заголовки_для_печати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1</cp:lastModifiedBy>
  <cp:lastPrinted>2013-12-17T05:49:50Z</cp:lastPrinted>
  <dcterms:created xsi:type="dcterms:W3CDTF">2013-12-11T07:11:31Z</dcterms:created>
  <dcterms:modified xsi:type="dcterms:W3CDTF">2014-01-21T04:58:52Z</dcterms:modified>
</cp:coreProperties>
</file>