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Гавриловка\"/>
    </mc:Choice>
  </mc:AlternateContent>
  <bookViews>
    <workbookView xWindow="0" yWindow="0" windowWidth="20490" windowHeight="7155"/>
  </bookViews>
  <sheets>
    <sheet name="Приложение 1" sheetId="1" r:id="rId1"/>
    <sheet name="Приложение 2" sheetId="5" r:id="rId2"/>
    <sheet name="Приложение 3" sheetId="6" r:id="rId3"/>
    <sheet name="Приложение 4" sheetId="7" r:id="rId4"/>
    <sheet name="Приложение 5" sheetId="4" r:id="rId5"/>
    <sheet name="Приложение 6" sheetId="3" r:id="rId6"/>
    <sheet name="приложение 7" sheetId="8" r:id="rId7"/>
    <sheet name="Приложение 8" sheetId="9" r:id="rId8"/>
    <sheet name="Приложение 9" sheetId="10" r:id="rId9"/>
    <sheet name="Приложение 10" sheetId="11" r:id="rId10"/>
    <sheet name="Прил 11 Табл.1-культ." sheetId="12" r:id="rId11"/>
    <sheet name="Прил 11 таблица 2 КСО" sheetId="13" r:id="rId12"/>
    <sheet name="прил 11 табл.3 внут.фин.контр." sheetId="14" r:id="rId13"/>
    <sheet name="Прил.11 табл.4 зем.контроль " sheetId="21" r:id="rId14"/>
    <sheet name="Прил.11 табл.5 бух." sheetId="22" r:id="rId15"/>
    <sheet name="Прил.11 табл.6 повыш.з.пл.культ" sheetId="15" r:id="rId16"/>
    <sheet name="Прил 12" sheetId="17" r:id="rId17"/>
    <sheet name="приложение 12" sheetId="18" r:id="rId18"/>
    <sheet name="Прил 14" sheetId="19" r:id="rId19"/>
  </sheets>
  <externalReferences>
    <externalReference r:id="rId20"/>
  </externalReferences>
  <definedNames>
    <definedName name="__bookmark_1" localSheetId="13">#REF!</definedName>
    <definedName name="__bookmark_1" localSheetId="14">#REF!</definedName>
    <definedName name="__bookmark_1" localSheetId="8">#REF!</definedName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Titles" localSheetId="9">'Приложение 10'!$9:$10</definedName>
    <definedName name="_xlnm.Print_Area" localSheetId="6">'приложение 7'!$A$1:$V$92</definedName>
    <definedName name="_xlnm.Print_Area" localSheetId="7">'Приложение 8'!$A$1:$T$102</definedName>
    <definedName name="_xlnm.Print_Area" localSheetId="8">'Приложение 9'!$A$1:$S$77</definedName>
  </definedNames>
  <calcPr calcId="152511" fullCalcOnLoad="1"/>
</workbook>
</file>

<file path=xl/calcChain.xml><?xml version="1.0" encoding="utf-8"?>
<calcChain xmlns="http://schemas.openxmlformats.org/spreadsheetml/2006/main">
  <c r="F12" i="22" l="1"/>
  <c r="E12" i="22"/>
  <c r="D12" i="22"/>
  <c r="C12" i="22"/>
  <c r="F12" i="21"/>
  <c r="E12" i="21"/>
  <c r="D12" i="21"/>
  <c r="C12" i="21"/>
  <c r="P43" i="10"/>
  <c r="S71" i="9"/>
  <c r="R43" i="10" s="1"/>
  <c r="R42" i="10" s="1"/>
  <c r="R71" i="9"/>
  <c r="Q43" i="10" s="1"/>
  <c r="Q71" i="9"/>
  <c r="Q59" i="10"/>
  <c r="Q58" i="10" s="1"/>
  <c r="R62" i="10"/>
  <c r="Q62" i="10"/>
  <c r="P62" i="10"/>
  <c r="R50" i="10"/>
  <c r="R49" i="10" s="1"/>
  <c r="R26" i="10"/>
  <c r="R25" i="10" s="1"/>
  <c r="Q25" i="10"/>
  <c r="Q26" i="10"/>
  <c r="P26" i="10"/>
  <c r="P25" i="10" s="1"/>
  <c r="V71" i="8"/>
  <c r="V87" i="8"/>
  <c r="T87" i="8"/>
  <c r="R87" i="8"/>
  <c r="S98" i="9"/>
  <c r="S97" i="9" s="1"/>
  <c r="R98" i="9"/>
  <c r="Q98" i="9"/>
  <c r="R86" i="8"/>
  <c r="R85" i="8" s="1"/>
  <c r="S79" i="9"/>
  <c r="S78" i="9" s="1"/>
  <c r="S25" i="9"/>
  <c r="R25" i="9"/>
  <c r="Q25" i="9"/>
  <c r="R22" i="8" s="1"/>
  <c r="S95" i="9"/>
  <c r="S94" i="9" s="1"/>
  <c r="R95" i="9"/>
  <c r="R94" i="9" s="1"/>
  <c r="Q95" i="9"/>
  <c r="Q94" i="9" s="1"/>
  <c r="C62" i="4"/>
  <c r="C61" i="4" s="1"/>
  <c r="R13" i="10"/>
  <c r="R12" i="10" s="1"/>
  <c r="R11" i="10" s="1"/>
  <c r="Q13" i="10"/>
  <c r="Q12" i="10"/>
  <c r="Q11" i="10" s="1"/>
  <c r="P13" i="10"/>
  <c r="P12" i="10" s="1"/>
  <c r="P11" i="10" s="1"/>
  <c r="R17" i="10"/>
  <c r="Q17" i="10"/>
  <c r="Q16" i="10" s="1"/>
  <c r="Q15" i="10" s="1"/>
  <c r="P17" i="10"/>
  <c r="R21" i="10"/>
  <c r="Q21" i="10"/>
  <c r="P21" i="10"/>
  <c r="R31" i="10"/>
  <c r="R30" i="10" s="1"/>
  <c r="R29" i="10" s="1"/>
  <c r="R28" i="10" s="1"/>
  <c r="Q31" i="10"/>
  <c r="Q30" i="10" s="1"/>
  <c r="Q29" i="10" s="1"/>
  <c r="Q28" i="10" s="1"/>
  <c r="P31" i="10"/>
  <c r="P30" i="10" s="1"/>
  <c r="P29" i="10" s="1"/>
  <c r="P28" i="10" s="1"/>
  <c r="R60" i="10"/>
  <c r="R59" i="10" s="1"/>
  <c r="R58" i="10" s="1"/>
  <c r="Q60" i="10"/>
  <c r="P60" i="10"/>
  <c r="P59" i="10" s="1"/>
  <c r="P58" i="10" s="1"/>
  <c r="R66" i="10"/>
  <c r="R65" i="10"/>
  <c r="R64" i="10" s="1"/>
  <c r="Q66" i="10"/>
  <c r="Q65" i="10" s="1"/>
  <c r="Q64" i="10" s="1"/>
  <c r="P66" i="10"/>
  <c r="P65" i="10" s="1"/>
  <c r="P64" i="10" s="1"/>
  <c r="D50" i="4"/>
  <c r="E51" i="4"/>
  <c r="D51" i="4"/>
  <c r="C51" i="4"/>
  <c r="D18" i="19"/>
  <c r="D19" i="19"/>
  <c r="R38" i="10"/>
  <c r="R35" i="10" s="1"/>
  <c r="R34" i="10" s="1"/>
  <c r="Q38" i="10"/>
  <c r="Q36" i="10"/>
  <c r="P38" i="10"/>
  <c r="P35" i="10"/>
  <c r="P34" i="10"/>
  <c r="P41" i="10"/>
  <c r="P40" i="10" s="1"/>
  <c r="P39" i="10" s="1"/>
  <c r="P48" i="10"/>
  <c r="P46" i="10"/>
  <c r="P45" i="10" s="1"/>
  <c r="P44" i="10" s="1"/>
  <c r="Q75" i="9"/>
  <c r="Q74" i="9"/>
  <c r="Q73" i="9" s="1"/>
  <c r="R56" i="10"/>
  <c r="R55" i="10"/>
  <c r="Q56" i="10"/>
  <c r="Q55" i="10" s="1"/>
  <c r="S22" i="9"/>
  <c r="S18" i="9" s="1"/>
  <c r="V21" i="8"/>
  <c r="R22" i="9"/>
  <c r="T21" i="8" s="1"/>
  <c r="R15" i="9"/>
  <c r="T16" i="8"/>
  <c r="T15" i="8"/>
  <c r="T14" i="8" s="1"/>
  <c r="T13" i="8" s="1"/>
  <c r="T11" i="8" s="1"/>
  <c r="P16" i="17"/>
  <c r="O16" i="17"/>
  <c r="N16" i="17"/>
  <c r="I16" i="17"/>
  <c r="H16" i="17"/>
  <c r="G16" i="17"/>
  <c r="M14" i="17"/>
  <c r="L14" i="17"/>
  <c r="F14" i="17"/>
  <c r="E14" i="17"/>
  <c r="D14" i="17"/>
  <c r="K14" i="17" s="1"/>
  <c r="C14" i="17"/>
  <c r="M13" i="17"/>
  <c r="L13" i="17"/>
  <c r="K13" i="17"/>
  <c r="F11" i="13"/>
  <c r="F12" i="13" s="1"/>
  <c r="E11" i="13"/>
  <c r="E12" i="13" s="1"/>
  <c r="D11" i="13"/>
  <c r="D12" i="13" s="1"/>
  <c r="F11" i="12"/>
  <c r="F12" i="12"/>
  <c r="E11" i="12"/>
  <c r="E12" i="12" s="1"/>
  <c r="D11" i="12"/>
  <c r="D12" i="12"/>
  <c r="F12" i="15"/>
  <c r="E12" i="15"/>
  <c r="D12" i="15"/>
  <c r="C12" i="15"/>
  <c r="F12" i="14"/>
  <c r="E12" i="14"/>
  <c r="D12" i="14"/>
  <c r="C12" i="14"/>
  <c r="C12" i="13"/>
  <c r="C12" i="12"/>
  <c r="R70" i="10"/>
  <c r="R69" i="10" s="1"/>
  <c r="Q70" i="10"/>
  <c r="Q69" i="10" s="1"/>
  <c r="P70" i="10"/>
  <c r="P69" i="10" s="1"/>
  <c r="R74" i="10"/>
  <c r="R73" i="10" s="1"/>
  <c r="R72" i="10" s="1"/>
  <c r="Q74" i="10"/>
  <c r="Q73" i="10"/>
  <c r="Q72" i="10" s="1"/>
  <c r="P74" i="10"/>
  <c r="P73" i="10" s="1"/>
  <c r="P72" i="10"/>
  <c r="R24" i="10"/>
  <c r="Q24" i="10"/>
  <c r="P24" i="10"/>
  <c r="N68" i="8"/>
  <c r="V69" i="8"/>
  <c r="V68" i="8" s="1"/>
  <c r="T69" i="8"/>
  <c r="T68" i="8"/>
  <c r="R69" i="8"/>
  <c r="R68" i="8" s="1"/>
  <c r="S70" i="9"/>
  <c r="S69" i="9" s="1"/>
  <c r="R70" i="9"/>
  <c r="R69" i="9"/>
  <c r="T66" i="8" s="1"/>
  <c r="T65" i="8" s="1"/>
  <c r="T63" i="8" s="1"/>
  <c r="T62" i="8" s="1"/>
  <c r="T61" i="8" s="1"/>
  <c r="T60" i="8" s="1"/>
  <c r="R66" i="8"/>
  <c r="R65" i="8" s="1"/>
  <c r="E42" i="4"/>
  <c r="D42" i="4"/>
  <c r="D41" i="4" s="1"/>
  <c r="D40" i="4" s="1"/>
  <c r="D36" i="4" s="1"/>
  <c r="C42" i="4"/>
  <c r="E46" i="4"/>
  <c r="E45" i="4" s="1"/>
  <c r="E44" i="4"/>
  <c r="D46" i="4"/>
  <c r="D45" i="4"/>
  <c r="D44" i="4" s="1"/>
  <c r="C46" i="4"/>
  <c r="C45" i="4" s="1"/>
  <c r="C44" i="4" s="1"/>
  <c r="E56" i="4"/>
  <c r="E55" i="4"/>
  <c r="D56" i="4"/>
  <c r="D55" i="4"/>
  <c r="C56" i="4"/>
  <c r="C55" i="4"/>
  <c r="E26" i="4"/>
  <c r="D26" i="4"/>
  <c r="C26" i="4"/>
  <c r="C19" i="4" s="1"/>
  <c r="C18" i="4" s="1"/>
  <c r="C12" i="4" s="1"/>
  <c r="G10" i="3"/>
  <c r="F10" i="3"/>
  <c r="D10" i="3"/>
  <c r="F14" i="3"/>
  <c r="D14" i="3"/>
  <c r="G18" i="3"/>
  <c r="F18" i="3"/>
  <c r="D18" i="3"/>
  <c r="D17" i="3" s="1"/>
  <c r="G19" i="3"/>
  <c r="F19" i="3"/>
  <c r="D19" i="3"/>
  <c r="V25" i="8"/>
  <c r="T25" i="8"/>
  <c r="R25" i="8"/>
  <c r="V27" i="8"/>
  <c r="V26" i="8"/>
  <c r="T27" i="8"/>
  <c r="T26" i="8"/>
  <c r="R27" i="8"/>
  <c r="R26" i="8"/>
  <c r="V32" i="8"/>
  <c r="T32" i="8"/>
  <c r="T31" i="8" s="1"/>
  <c r="T30" i="8"/>
  <c r="T29" i="8" s="1"/>
  <c r="T28" i="8" s="1"/>
  <c r="R32" i="8"/>
  <c r="R31" i="8"/>
  <c r="R30" i="8" s="1"/>
  <c r="R29" i="8" s="1"/>
  <c r="R28" i="8" s="1"/>
  <c r="V37" i="8"/>
  <c r="V36" i="8" s="1"/>
  <c r="V35" i="8" s="1"/>
  <c r="V34" i="8" s="1"/>
  <c r="V33" i="8"/>
  <c r="T37" i="8"/>
  <c r="T36" i="8"/>
  <c r="T35" i="8" s="1"/>
  <c r="T34" i="8" s="1"/>
  <c r="T33" i="8" s="1"/>
  <c r="R37" i="8"/>
  <c r="R36" i="8" s="1"/>
  <c r="R35" i="8"/>
  <c r="R34" i="8" s="1"/>
  <c r="R33" i="8" s="1"/>
  <c r="V45" i="8"/>
  <c r="T45" i="8"/>
  <c r="R45" i="8"/>
  <c r="V54" i="8"/>
  <c r="V53" i="8" s="1"/>
  <c r="V51" i="8"/>
  <c r="V50" i="8" s="1"/>
  <c r="V49" i="8" s="1"/>
  <c r="V47" i="8" s="1"/>
  <c r="T54" i="8"/>
  <c r="T51" i="8" s="1"/>
  <c r="R54" i="8"/>
  <c r="R53" i="8"/>
  <c r="R51" i="8"/>
  <c r="R50" i="8" s="1"/>
  <c r="R49" i="8" s="1"/>
  <c r="R47" i="8" s="1"/>
  <c r="V59" i="8"/>
  <c r="V58" i="8" s="1"/>
  <c r="V57" i="8" s="1"/>
  <c r="V56" i="8" s="1"/>
  <c r="T59" i="8"/>
  <c r="T58" i="8" s="1"/>
  <c r="T57" i="8" s="1"/>
  <c r="T56" i="8" s="1"/>
  <c r="R59" i="8"/>
  <c r="R58" i="8" s="1"/>
  <c r="R57" i="8" s="1"/>
  <c r="R56" i="8" s="1"/>
  <c r="V84" i="8"/>
  <c r="V83" i="8" s="1"/>
  <c r="V82" i="8" s="1"/>
  <c r="V81" i="8" s="1"/>
  <c r="V80" i="8" s="1"/>
  <c r="V79" i="8" s="1"/>
  <c r="T84" i="8"/>
  <c r="T83" i="8" s="1"/>
  <c r="R84" i="8"/>
  <c r="R83" i="8" s="1"/>
  <c r="R82" i="8" s="1"/>
  <c r="R81" i="8" s="1"/>
  <c r="R80" i="8"/>
  <c r="R79" i="8" s="1"/>
  <c r="S36" i="9"/>
  <c r="S35" i="9" s="1"/>
  <c r="S34" i="9" s="1"/>
  <c r="S33" i="9" s="1"/>
  <c r="S32" i="9" s="1"/>
  <c r="R36" i="9"/>
  <c r="R35" i="9"/>
  <c r="R34" i="9" s="1"/>
  <c r="R33" i="9" s="1"/>
  <c r="R32" i="9" s="1"/>
  <c r="Q36" i="9"/>
  <c r="Q35" i="9" s="1"/>
  <c r="Q34" i="9" s="1"/>
  <c r="Q33" i="9" s="1"/>
  <c r="Q32" i="9" s="1"/>
  <c r="T22" i="8"/>
  <c r="F17" i="3"/>
  <c r="V31" i="8"/>
  <c r="V30" i="8"/>
  <c r="V29" i="8" s="1"/>
  <c r="V28" i="8" s="1"/>
  <c r="S59" i="9"/>
  <c r="R37" i="10"/>
  <c r="R59" i="9"/>
  <c r="Q37" i="10"/>
  <c r="Q59" i="9"/>
  <c r="P37" i="10"/>
  <c r="S64" i="9"/>
  <c r="S63" i="9"/>
  <c r="S62" i="9" s="1"/>
  <c r="S61" i="9"/>
  <c r="R64" i="9"/>
  <c r="R63" i="9"/>
  <c r="R62" i="9" s="1"/>
  <c r="R61" i="9" s="1"/>
  <c r="Q64" i="9"/>
  <c r="Q63" i="9"/>
  <c r="Q62" i="9" s="1"/>
  <c r="Q61" i="9"/>
  <c r="S28" i="9"/>
  <c r="R28" i="9"/>
  <c r="Q28" i="9"/>
  <c r="T86" i="8"/>
  <c r="T85" i="8" s="1"/>
  <c r="T82" i="8" s="1"/>
  <c r="T81" i="8" s="1"/>
  <c r="T80" i="8" s="1"/>
  <c r="T79" i="8" s="1"/>
  <c r="S42" i="9"/>
  <c r="S41" i="9" s="1"/>
  <c r="S40" i="9"/>
  <c r="S39" i="9" s="1"/>
  <c r="G14" i="3" s="1"/>
  <c r="R42" i="9"/>
  <c r="R41" i="9" s="1"/>
  <c r="R40" i="9"/>
  <c r="R39" i="9" s="1"/>
  <c r="R38" i="9" s="1"/>
  <c r="Q42" i="9"/>
  <c r="Q41" i="9"/>
  <c r="Q40" i="9" s="1"/>
  <c r="Q39" i="9" s="1"/>
  <c r="Q38" i="9" s="1"/>
  <c r="E20" i="4"/>
  <c r="E19" i="4" s="1"/>
  <c r="D20" i="4"/>
  <c r="C20" i="4"/>
  <c r="E22" i="4"/>
  <c r="D22" i="4"/>
  <c r="D19" i="4" s="1"/>
  <c r="C22" i="4"/>
  <c r="E24" i="4"/>
  <c r="D24" i="4"/>
  <c r="C24" i="4"/>
  <c r="D59" i="4"/>
  <c r="D58" i="4"/>
  <c r="D49" i="4" s="1"/>
  <c r="D48" i="4"/>
  <c r="C59" i="4"/>
  <c r="C58" i="4"/>
  <c r="D53" i="4"/>
  <c r="S30" i="9"/>
  <c r="R30" i="9"/>
  <c r="R21" i="9"/>
  <c r="R20" i="9" s="1"/>
  <c r="R19" i="9" s="1"/>
  <c r="Q30" i="9"/>
  <c r="S49" i="9"/>
  <c r="V44" i="8" s="1"/>
  <c r="R49" i="9"/>
  <c r="T44" i="8" s="1"/>
  <c r="T42" i="8" s="1"/>
  <c r="T41" i="8" s="1"/>
  <c r="T40" i="8" s="1"/>
  <c r="T39" i="8" s="1"/>
  <c r="T38" i="8" s="1"/>
  <c r="S52" i="9"/>
  <c r="R52" i="9"/>
  <c r="S58" i="9"/>
  <c r="S57" i="9"/>
  <c r="S56" i="9" s="1"/>
  <c r="S55" i="9"/>
  <c r="R58" i="9"/>
  <c r="R57" i="9"/>
  <c r="R56" i="9" s="1"/>
  <c r="R55" i="9" s="1"/>
  <c r="R54" i="9" s="1"/>
  <c r="Q58" i="9"/>
  <c r="Q57" i="9" s="1"/>
  <c r="Q56" i="9"/>
  <c r="Q55" i="9" s="1"/>
  <c r="S86" i="9"/>
  <c r="S85" i="9"/>
  <c r="S84" i="9" s="1"/>
  <c r="S83" i="9" s="1"/>
  <c r="S82" i="9" s="1"/>
  <c r="S81" i="9"/>
  <c r="G25" i="3" s="1"/>
  <c r="G24" i="3" s="1"/>
  <c r="R86" i="9"/>
  <c r="R85" i="9"/>
  <c r="R84" i="9" s="1"/>
  <c r="R83" i="9" s="1"/>
  <c r="R82" i="9" s="1"/>
  <c r="R81" i="9" s="1"/>
  <c r="F25" i="3" s="1"/>
  <c r="F24" i="3" s="1"/>
  <c r="S92" i="9"/>
  <c r="R92" i="9"/>
  <c r="Q92" i="9"/>
  <c r="Q86" i="9"/>
  <c r="R78" i="8" s="1"/>
  <c r="R77" i="8"/>
  <c r="R76" i="8" s="1"/>
  <c r="R75" i="8" s="1"/>
  <c r="R74" i="8" s="1"/>
  <c r="R73" i="8"/>
  <c r="Q52" i="9"/>
  <c r="Q49" i="9"/>
  <c r="Q48" i="9" s="1"/>
  <c r="Q47" i="9"/>
  <c r="Q46" i="9" s="1"/>
  <c r="Q45" i="9" s="1"/>
  <c r="Q44" i="9" s="1"/>
  <c r="D16" i="3"/>
  <c r="D15" i="3" s="1"/>
  <c r="Q22" i="9"/>
  <c r="R21" i="8" s="1"/>
  <c r="R20" i="8" s="1"/>
  <c r="R19" i="8" s="1"/>
  <c r="R18" i="8" s="1"/>
  <c r="R17" i="8" s="1"/>
  <c r="R9" i="8" s="1"/>
  <c r="S15" i="9"/>
  <c r="V16" i="8" s="1"/>
  <c r="V15" i="8" s="1"/>
  <c r="V14" i="8" s="1"/>
  <c r="V13" i="8"/>
  <c r="V11" i="8" s="1"/>
  <c r="Q15" i="9"/>
  <c r="R16" i="8" s="1"/>
  <c r="R15" i="8"/>
  <c r="R14" i="8" s="1"/>
  <c r="R13" i="8" s="1"/>
  <c r="R11" i="8" s="1"/>
  <c r="B7" i="7"/>
  <c r="B8" i="7" s="1"/>
  <c r="B9" i="7" s="1"/>
  <c r="B10" i="7" s="1"/>
  <c r="B11" i="7"/>
  <c r="B12" i="7" s="1"/>
  <c r="B13" i="7" s="1"/>
  <c r="B14" i="7" s="1"/>
  <c r="B15" i="7"/>
  <c r="B16" i="7" s="1"/>
  <c r="B9" i="6"/>
  <c r="B10" i="6" s="1"/>
  <c r="B11" i="6" s="1"/>
  <c r="B12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9" i="6" s="1"/>
  <c r="B30" i="6" s="1"/>
  <c r="B31" i="6" s="1"/>
  <c r="B32" i="6" s="1"/>
  <c r="E31" i="4"/>
  <c r="E30" i="4"/>
  <c r="E29" i="4" s="1"/>
  <c r="D31" i="4"/>
  <c r="D30" i="4" s="1"/>
  <c r="D29" i="4"/>
  <c r="C31" i="4"/>
  <c r="C30" i="4"/>
  <c r="C29" i="4" s="1"/>
  <c r="E15" i="4"/>
  <c r="E14" i="4" s="1"/>
  <c r="E13" i="4" s="1"/>
  <c r="D15" i="4"/>
  <c r="D14" i="4"/>
  <c r="D13" i="4" s="1"/>
  <c r="E34" i="4"/>
  <c r="E33" i="4" s="1"/>
  <c r="E28" i="4"/>
  <c r="D34" i="4"/>
  <c r="D33" i="4"/>
  <c r="C34" i="4"/>
  <c r="C33" i="4" s="1"/>
  <c r="C28" i="4" s="1"/>
  <c r="E38" i="4"/>
  <c r="E37" i="4"/>
  <c r="E36" i="4" s="1"/>
  <c r="D38" i="4"/>
  <c r="D37" i="4"/>
  <c r="C38" i="4"/>
  <c r="C37" i="4"/>
  <c r="E41" i="4"/>
  <c r="E40" i="4"/>
  <c r="C41" i="4"/>
  <c r="C40" i="4"/>
  <c r="E53" i="4"/>
  <c r="E59" i="4"/>
  <c r="E58" i="4" s="1"/>
  <c r="C53" i="4"/>
  <c r="C50" i="4" s="1"/>
  <c r="C49" i="4" s="1"/>
  <c r="C48" i="4" s="1"/>
  <c r="C14" i="4"/>
  <c r="C13" i="4" s="1"/>
  <c r="E7" i="3"/>
  <c r="E24" i="3"/>
  <c r="E26" i="3"/>
  <c r="E20" i="3"/>
  <c r="E15" i="3"/>
  <c r="E17" i="3"/>
  <c r="D12" i="1"/>
  <c r="D11" i="1" s="1"/>
  <c r="D10" i="1" s="1"/>
  <c r="D9" i="1" s="1"/>
  <c r="D18" i="4"/>
  <c r="E18" i="4"/>
  <c r="V78" i="8"/>
  <c r="V77" i="8"/>
  <c r="V76" i="8" s="1"/>
  <c r="V75" i="8"/>
  <c r="V73" i="8" s="1"/>
  <c r="T78" i="8"/>
  <c r="T77" i="8"/>
  <c r="T76" i="8" s="1"/>
  <c r="T75" i="8"/>
  <c r="T74" i="8" s="1"/>
  <c r="T73" i="8"/>
  <c r="S48" i="9"/>
  <c r="S47" i="9"/>
  <c r="S46" i="9"/>
  <c r="S45" i="9"/>
  <c r="G16" i="3" s="1"/>
  <c r="G15" i="3" s="1"/>
  <c r="R97" i="9"/>
  <c r="Q85" i="9"/>
  <c r="Q84" i="9"/>
  <c r="Q83" i="9"/>
  <c r="Q82" i="9"/>
  <c r="Q81" i="9" s="1"/>
  <c r="R36" i="10"/>
  <c r="E50" i="4"/>
  <c r="E49" i="4" s="1"/>
  <c r="E48" i="4" s="1"/>
  <c r="C36" i="4"/>
  <c r="R44" i="8"/>
  <c r="R42" i="8"/>
  <c r="R41" i="8" s="1"/>
  <c r="R40" i="8" s="1"/>
  <c r="R39" i="8" s="1"/>
  <c r="R38" i="8" s="1"/>
  <c r="R54" i="10"/>
  <c r="R53" i="10"/>
  <c r="R52" i="10"/>
  <c r="S54" i="9"/>
  <c r="Q54" i="10"/>
  <c r="Q53" i="10"/>
  <c r="Q52" i="10"/>
  <c r="V42" i="8"/>
  <c r="V41" i="8" s="1"/>
  <c r="V40" i="8" s="1"/>
  <c r="V39" i="8" s="1"/>
  <c r="V38" i="8" s="1"/>
  <c r="S44" i="9"/>
  <c r="S38" i="9"/>
  <c r="Q14" i="9"/>
  <c r="Q13" i="9"/>
  <c r="Q12" i="9"/>
  <c r="R14" i="9"/>
  <c r="R11" i="9" s="1"/>
  <c r="R13" i="9"/>
  <c r="R12" i="9" s="1"/>
  <c r="S14" i="9"/>
  <c r="S11" i="9" s="1"/>
  <c r="S13" i="9"/>
  <c r="S12" i="9" s="1"/>
  <c r="P42" i="10"/>
  <c r="P36" i="10"/>
  <c r="E28" i="3"/>
  <c r="D16" i="1" s="1"/>
  <c r="D15" i="1" s="1"/>
  <c r="D14" i="1" s="1"/>
  <c r="D13" i="1" s="1"/>
  <c r="P47" i="10"/>
  <c r="Q11" i="9"/>
  <c r="Q35" i="10"/>
  <c r="Q34" i="10" s="1"/>
  <c r="R41" i="10"/>
  <c r="R40" i="10"/>
  <c r="R39" i="10"/>
  <c r="R16" i="10"/>
  <c r="R15" i="10"/>
  <c r="R10" i="10"/>
  <c r="P16" i="10"/>
  <c r="P15" i="10" s="1"/>
  <c r="P10" i="10" s="1"/>
  <c r="Q10" i="10"/>
  <c r="T50" i="8"/>
  <c r="T49" i="8" s="1"/>
  <c r="T47" i="8" s="1"/>
  <c r="T53" i="8"/>
  <c r="S21" i="9"/>
  <c r="S20" i="9" s="1"/>
  <c r="S19" i="9" s="1"/>
  <c r="G9" i="3"/>
  <c r="V22" i="8"/>
  <c r="V20" i="8" s="1"/>
  <c r="V19" i="8" s="1"/>
  <c r="V18" i="8" s="1"/>
  <c r="V17" i="8" s="1"/>
  <c r="V9" i="8" s="1"/>
  <c r="V86" i="8"/>
  <c r="V85" i="8"/>
  <c r="T20" i="8"/>
  <c r="T19" i="8"/>
  <c r="T18" i="8" s="1"/>
  <c r="T17" i="8" s="1"/>
  <c r="T9" i="8" s="1"/>
  <c r="Q97" i="9"/>
  <c r="Q91" i="9"/>
  <c r="Q90" i="9" s="1"/>
  <c r="Q89" i="9" s="1"/>
  <c r="Q88" i="9" s="1"/>
  <c r="Q21" i="9"/>
  <c r="Q20" i="9"/>
  <c r="Q19" i="9"/>
  <c r="Q18" i="9" s="1"/>
  <c r="G8" i="3"/>
  <c r="F8" i="3"/>
  <c r="D8" i="3"/>
  <c r="S68" i="9"/>
  <c r="S67" i="9"/>
  <c r="S66" i="9" s="1"/>
  <c r="G21" i="3" s="1"/>
  <c r="G20" i="3" s="1"/>
  <c r="V66" i="8"/>
  <c r="V65" i="8"/>
  <c r="V63" i="8"/>
  <c r="V62" i="8" s="1"/>
  <c r="R68" i="9"/>
  <c r="R67" i="9" s="1"/>
  <c r="R66" i="9" s="1"/>
  <c r="F21" i="3" s="1"/>
  <c r="F20" i="3" s="1"/>
  <c r="Q70" i="9"/>
  <c r="Q69" i="9"/>
  <c r="Q68" i="9" s="1"/>
  <c r="Q67" i="9" s="1"/>
  <c r="Q66" i="9" s="1"/>
  <c r="D21" i="3" s="1"/>
  <c r="D20" i="3" s="1"/>
  <c r="G17" i="3"/>
  <c r="Q57" i="10"/>
  <c r="S91" i="9"/>
  <c r="S90" i="9" s="1"/>
  <c r="S89" i="9" s="1"/>
  <c r="S88" i="9" s="1"/>
  <c r="R91" i="9"/>
  <c r="R90" i="9" s="1"/>
  <c r="R89" i="9" s="1"/>
  <c r="R88" i="9" s="1"/>
  <c r="G27" i="3" l="1"/>
  <c r="G26" i="3" s="1"/>
  <c r="Q9" i="10"/>
  <c r="D25" i="3"/>
  <c r="D24" i="3" s="1"/>
  <c r="P56" i="10"/>
  <c r="D27" i="3"/>
  <c r="D26" i="3" s="1"/>
  <c r="T89" i="8"/>
  <c r="F27" i="3"/>
  <c r="F26" i="3" s="1"/>
  <c r="G7" i="3"/>
  <c r="G28" i="3" s="1"/>
  <c r="F16" i="1" s="1"/>
  <c r="F15" i="1" s="1"/>
  <c r="F14" i="1" s="1"/>
  <c r="F13" i="1" s="1"/>
  <c r="V61" i="8"/>
  <c r="V60" i="8"/>
  <c r="V89" i="8" s="1"/>
  <c r="D9" i="3"/>
  <c r="D7" i="3" s="1"/>
  <c r="D28" i="3" s="1"/>
  <c r="C16" i="1" s="1"/>
  <c r="C15" i="1" s="1"/>
  <c r="C14" i="1" s="1"/>
  <c r="C13" i="1" s="1"/>
  <c r="Q10" i="9"/>
  <c r="D8" i="1"/>
  <c r="E12" i="4"/>
  <c r="E11" i="4" s="1"/>
  <c r="F12" i="1" s="1"/>
  <c r="F11" i="1" s="1"/>
  <c r="F10" i="1" s="1"/>
  <c r="F9" i="1" s="1"/>
  <c r="C11" i="4"/>
  <c r="C12" i="1" s="1"/>
  <c r="C11" i="1" s="1"/>
  <c r="C10" i="1" s="1"/>
  <c r="C9" i="1" s="1"/>
  <c r="R48" i="9"/>
  <c r="R47" i="9" s="1"/>
  <c r="R46" i="9" s="1"/>
  <c r="R45" i="9" s="1"/>
  <c r="R44" i="9" s="1"/>
  <c r="F16" i="3" s="1"/>
  <c r="F15" i="3" s="1"/>
  <c r="P68" i="10"/>
  <c r="R57" i="10"/>
  <c r="R9" i="10" s="1"/>
  <c r="R76" i="10" s="1"/>
  <c r="Q42" i="10"/>
  <c r="Q41" i="10"/>
  <c r="Q40" i="10" s="1"/>
  <c r="Q39" i="10" s="1"/>
  <c r="S10" i="9"/>
  <c r="S9" i="9" s="1"/>
  <c r="Q54" i="9"/>
  <c r="Q101" i="9" s="1"/>
  <c r="V74" i="8"/>
  <c r="R63" i="8"/>
  <c r="R62" i="8" s="1"/>
  <c r="R61" i="8" s="1"/>
  <c r="R60" i="8" s="1"/>
  <c r="R89" i="8" s="1"/>
  <c r="Q68" i="10"/>
  <c r="R68" i="10"/>
  <c r="P57" i="10"/>
  <c r="D28" i="4"/>
  <c r="D12" i="4" s="1"/>
  <c r="D11" i="4" s="1"/>
  <c r="E12" i="1" s="1"/>
  <c r="E11" i="1" s="1"/>
  <c r="E10" i="1" s="1"/>
  <c r="E9" i="1" s="1"/>
  <c r="R18" i="9"/>
  <c r="Q76" i="10" l="1"/>
  <c r="S101" i="9"/>
  <c r="P55" i="10"/>
  <c r="P54" i="10"/>
  <c r="P53" i="10" s="1"/>
  <c r="P52" i="10" s="1"/>
  <c r="P9" i="10" s="1"/>
  <c r="P76" i="10" s="1"/>
  <c r="F9" i="3"/>
  <c r="F7" i="3" s="1"/>
  <c r="F28" i="3" s="1"/>
  <c r="E16" i="1" s="1"/>
  <c r="E15" i="1" s="1"/>
  <c r="E14" i="1" s="1"/>
  <c r="E13" i="1" s="1"/>
  <c r="R10" i="9"/>
  <c r="Q9" i="9"/>
  <c r="R9" i="9" l="1"/>
  <c r="R101" i="9"/>
</calcChain>
</file>

<file path=xl/sharedStrings.xml><?xml version="1.0" encoding="utf-8"?>
<sst xmlns="http://schemas.openxmlformats.org/spreadsheetml/2006/main" count="876" uniqueCount="420">
  <si>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</si>
  <si>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</si>
  <si>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</si>
  <si>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</si>
  <si>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</si>
  <si>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</si>
  <si>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</si>
  <si>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</si>
  <si>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</si>
  <si>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</si>
  <si>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</si>
  <si>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</si>
  <si>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</si>
  <si>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</si>
  <si>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</si>
  <si>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</si>
  <si>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</si>
  <si>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</si>
  <si>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</si>
  <si>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</si>
  <si>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</si>
  <si>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</si>
  <si>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</si>
  <si>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</si>
  <si>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>Общегосударственные вопросы</t>
  </si>
  <si>
    <t>Фукционирование высшего должностного лица субъекта Российской Федерации и муниципального образования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</si>
  <si>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</si>
  <si>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</si>
  <si>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</si>
  <si>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</si>
  <si>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</si>
  <si>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</si>
  <si>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Национальная безопасность и провоохранительная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</si>
  <si>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</si>
  <si>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</si>
  <si>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</si>
  <si>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Культура</t>
  </si>
  <si>
    <t>Итого расходов</t>
  </si>
  <si>
    <t>0113</t>
  </si>
  <si>
    <t>Национальная экономика</t>
  </si>
  <si>
    <t>2015 год</t>
  </si>
  <si>
    <t xml:space="preserve">Источники внутреннего финансирования дефицита местного бюджета </t>
  </si>
  <si>
    <t xml:space="preserve">2016 год </t>
  </si>
  <si>
    <t xml:space="preserve">депутатов Гавриловского сельсовета </t>
  </si>
  <si>
    <t>Дорожное хозяйство (дорожные фонды)</t>
  </si>
  <si>
    <t>Приложение №5</t>
  </si>
  <si>
    <t>к решению Совета депутатов</t>
  </si>
  <si>
    <t>Гавриловского сельсовета</t>
  </si>
  <si>
    <t>Наименование</t>
  </si>
  <si>
    <t>4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</si>
  <si>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</si>
  <si>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</si>
  <si>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</si>
  <si>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</si>
  <si>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</si>
  <si>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</si>
  <si>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</si>
  <si>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</si>
  <si>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</si>
  <si>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</si>
  <si>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</si>
  <si>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</si>
  <si>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</si>
  <si>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</si>
  <si>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</si>
  <si>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</si>
  <si>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</si>
  <si>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</si>
  <si>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</si>
  <si>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</si>
  <si>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</si>
  <si>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</si>
  <si>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</si>
  <si>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</si>
  <si>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</si>
  <si>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</si>
  <si>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</si>
  <si>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</si>
  <si>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</si>
  <si>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</si>
  <si>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</si>
  <si>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</si>
  <si>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</si>
  <si>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</si>
  <si>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</si>
  <si>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</si>
  <si>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</si>
  <si>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</si>
  <si>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</si>
  <si>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</si>
  <si>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</si>
  <si>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</si>
  <si>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</si>
  <si>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</si>
  <si>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</si>
  <si>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</si>
  <si>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000 10501000000000110</t>
  </si>
  <si>
    <t>1.</t>
  </si>
  <si>
    <t>№ п/п</t>
  </si>
  <si>
    <t xml:space="preserve"> </t>
  </si>
  <si>
    <t>Администрация Гавриловского сельсовета</t>
  </si>
  <si>
    <t xml:space="preserve">                 </t>
  </si>
  <si>
    <t>0 00 00000 00 0000 000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</si>
  <si>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</si>
  <si>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</si>
  <si>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</si>
  <si>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</si>
  <si>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1 14 02052 10 0000 410</t>
  </si>
  <si>
    <t>1 14 02052 10 0000 440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</si>
  <si>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автономных учреждений), в части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</si>
  <si>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</si>
  <si>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</si>
  <si>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1 14 02053 10 0000 440</t>
  </si>
  <si>
    <t>1 14 04050 10 0000 420</t>
  </si>
  <si>
    <t>1 17 01050 10 0000 180</t>
  </si>
  <si>
    <t>1 13 01995 10 0000 130</t>
  </si>
  <si>
    <t>1 16 18050 10 0000 140</t>
  </si>
  <si>
    <t>1 16 90050 10 0000 140</t>
  </si>
  <si>
    <t>117 05050 10 0000 180</t>
  </si>
  <si>
    <t>Прочие неналоговые доходы бюджетов поселений</t>
  </si>
  <si>
    <t>116 23051 10 0000 140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</si>
  <si>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</si>
  <si>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 xml:space="preserve">                                                                                                 </t>
  </si>
  <si>
    <t>Код группы, подгруппы, статьи и вида источников</t>
  </si>
  <si>
    <t>00 00 00 00 00 0000 000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</si>
  <si>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</si>
  <si>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</si>
  <si>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</si>
  <si>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</si>
  <si>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бюджета</t>
  </si>
  <si>
    <t>01 05 02 00 00 0000 500</t>
  </si>
  <si>
    <t>Увеличение прочих остатков средств бюджета</t>
  </si>
  <si>
    <t>01 05 02 01 00 0000 510</t>
  </si>
  <si>
    <t>Увеличение прочих остатков денежных средств</t>
  </si>
  <si>
    <t>01 05 02 01 10 0000 510</t>
  </si>
  <si>
    <t>Увеличение прочих остатков денежных средств местных бюджетов</t>
  </si>
  <si>
    <t>01 05 00 00 00 0000 600</t>
  </si>
  <si>
    <t>01 05 02 00 00 0000 600</t>
  </si>
  <si>
    <t>01 05 02 01 00 0000 610</t>
  </si>
  <si>
    <t>Уменьшение прочих остатков денежных средств</t>
  </si>
  <si>
    <t>01 05 02 01 10 0000 610</t>
  </si>
  <si>
    <t>Уменьшение прочих остатков денежных средств местных бюджетов</t>
  </si>
  <si>
    <t>Приложение 7</t>
  </si>
  <si>
    <t>к решению совета депутатов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</si>
  <si>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</si>
  <si>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</si>
  <si>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</si>
  <si>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</si>
  <si>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</si>
  <si>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</si>
  <si>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Подпрограмма "Осуществление деятельности аппарата управления администрации муниципального образования Гавриловский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</si>
  <si>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</si>
  <si>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</si>
  <si>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</si>
  <si>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</si>
  <si>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</si>
  <si>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</si>
  <si>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Обеспечение переданных полномочий по внешнему муниципальному финансовому контролю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</si>
  <si>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</si>
  <si>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</si>
  <si>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</si>
  <si>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 xml:space="preserve">Ведение первичного воинского учета на территориях, где отсутствуют военные комисариаты </t>
  </si>
  <si>
    <t>НАЦИОНАЛЬНАЯ БЕЗОПАСНОСТЬ И ПРАВООХРАНИТЕЛЬНАЯ ДЕЯТЕЛЬНОСТЬ</t>
  </si>
  <si>
    <t>Подпрограмма"Обеспечение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</si>
  <si>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</si>
  <si>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</si>
  <si>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</si>
  <si>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«Развитие дорожного хозяйства на территории муниципального образования Гавриловский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</si>
  <si>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</si>
  <si>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</si>
  <si>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>Подпрограмма «Благоустройство территории муниципального образования Гавриловский сельсовет»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</si>
  <si>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</si>
  <si>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</si>
  <si>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Подпрограмма «Развитие культуры на территории муниципального образования Гавриловский сельсовет»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</si>
  <si>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</si>
  <si>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</si>
  <si>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</si>
  <si>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t>Приложение 8</t>
  </si>
  <si>
    <t/>
  </si>
  <si>
    <t>КФСР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</si>
  <si>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</si>
  <si>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</si>
  <si>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</si>
  <si>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</si>
  <si>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Иные бюджетные ассигнования</t>
  </si>
  <si>
    <t>Уплата налогов, сборов и иных платежей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</si>
  <si>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</si>
  <si>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</si>
  <si>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</si>
  <si>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Подпрограмма  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</si>
  <si>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</si>
  <si>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Гавриловский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</si>
  <si>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</si>
  <si>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"Благоустройство территории муниципального образования Гавриловский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</si>
  <si>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</si>
  <si>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Гавриловский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</si>
  <si>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</si>
  <si>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</si>
  <si>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ИТОГО РАСХОДОВ</t>
  </si>
  <si>
    <t>____________________</t>
  </si>
  <si>
    <t>Культура, кинематография</t>
  </si>
  <si>
    <t>Культура.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</si>
  <si>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</si>
  <si>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</si>
  <si>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</si>
  <si>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</si>
  <si>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</si>
  <si>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Невыясненные поступления, зачисляемые в бюджеты сельских поселений</t>
  </si>
  <si>
    <t>Прочие доходы от оказания платных услуг (работ) получателями средств бюджетов сельских поселений</t>
  </si>
  <si>
    <t>Денежные взыскания (штрафы) за нарушение бюджетного законодательства (в части бюджетов сельских поселений)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</si>
  <si>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</si>
  <si>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</si>
  <si>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Прочие безвозмездные поступления в бюджеты сельских поселений</t>
  </si>
  <si>
    <t>000 20235118000000150</t>
  </si>
  <si>
    <t>Субсидии бюджетам сельских поселений на реализацию проетков развития общественной инфраструктуры, основанных на местных инициативах</t>
  </si>
  <si>
    <t>000 20210000000000150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</si>
  <si>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</si>
  <si>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000 10501021010000110</t>
  </si>
  <si>
    <t>000 10501002001000110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</si>
  <si>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</si>
  <si>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</si>
  <si>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</si>
  <si>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</si>
  <si>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</si>
  <si>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</si>
  <si>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</si>
  <si>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</si>
  <si>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</si>
  <si>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Непрограммное направление расходов (непрограммные мероприятия)</t>
  </si>
  <si>
    <t>Межбюджетные трансферты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</si>
  <si>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2018-2024г"</t>
  </si>
  <si>
    <t>Прочая закупка товаров, работ и услуг</t>
  </si>
  <si>
    <t xml:space="preserve">Прочая закупка товаров, работ и услуг 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</si>
  <si>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</si>
  <si>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</si>
  <si>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Членские взносы в Совет (ассоциации) муниципальных образований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</si>
  <si>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</si>
  <si>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</si>
  <si>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(муниципальных) нужд</t>
  </si>
  <si>
    <t>2 02 15001 10 0000 150</t>
  </si>
  <si>
    <t>2 02 15002 10 0000 150</t>
  </si>
  <si>
    <t>202 35118 10 0000 150</t>
  </si>
  <si>
    <t>2 02 29999 10 0000 150</t>
  </si>
  <si>
    <t xml:space="preserve">2 07 05030 10 0000 150    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</si>
  <si>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</t>
  </si>
  <si>
    <t xml:space="preserve"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</si>
  <si>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2018-20214</t>
  </si>
  <si>
    <t>000 20216001000000150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</si>
  <si>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</si>
  <si>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</si>
  <si>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 бюджетам сельских поселений</t>
  </si>
  <si>
    <t xml:space="preserve">Прочие субсидии </t>
  </si>
  <si>
    <t>Инициативные платежи, зачисляемые в бюджеты сельских поселений</t>
  </si>
  <si>
    <t>Инициативные платежи, зачисляемые в бюджеты сельских поселений (средства, поступающие на ремонт автомобильной дороги)</t>
  </si>
  <si>
    <t>Инициативные платежи</t>
  </si>
  <si>
    <t>ПРОЧИЕ НЕНАЛОГОВЫЕ ДОХОДЫ</t>
  </si>
  <si>
    <t>554П5S1401</t>
  </si>
  <si>
    <t>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 (Реализация инициативных проектов)</t>
  </si>
  <si>
    <t>Код источника финансирования по КИВФ,КИВнФ</t>
  </si>
  <si>
    <t>Наименование показателя</t>
  </si>
  <si>
    <t>2021 год</t>
  </si>
  <si>
    <t>2022 год</t>
  </si>
  <si>
    <t>2023 год</t>
  </si>
  <si>
    <t>Всего источников финансирования дефицитов бюджетов</t>
  </si>
  <si>
    <t>Код главы</t>
  </si>
  <si>
    <t>ГАДБ</t>
  </si>
  <si>
    <t>КД</t>
  </si>
  <si>
    <t>Код бюджетной классификации Российской Федерации</t>
  </si>
  <si>
    <t>Наименование кода дохода бюджета</t>
  </si>
  <si>
    <t>Доходы бюджета - ВСЕГО: 
В том числе:</t>
  </si>
  <si>
    <t>Наименование расходов</t>
  </si>
  <si>
    <t>01</t>
  </si>
  <si>
    <t>00</t>
  </si>
  <si>
    <t>02</t>
  </si>
  <si>
    <t>04</t>
  </si>
  <si>
    <t>06</t>
  </si>
  <si>
    <t>13</t>
  </si>
  <si>
    <t>03</t>
  </si>
  <si>
    <t>10</t>
  </si>
  <si>
    <t>14</t>
  </si>
  <si>
    <t>09</t>
  </si>
  <si>
    <t>05</t>
  </si>
  <si>
    <t>08</t>
  </si>
  <si>
    <t>ВЕД</t>
  </si>
  <si>
    <t>ЦСР</t>
  </si>
  <si>
    <t>ВР</t>
  </si>
  <si>
    <t>Приложение 9</t>
  </si>
  <si>
    <t>Приложение № 10</t>
  </si>
  <si>
    <t>____________ совета</t>
  </si>
  <si>
    <t xml:space="preserve">от ___________ 2020 года № </t>
  </si>
  <si>
    <t>(тыс.руб.)</t>
  </si>
  <si>
    <t>Наименование публичного обязательства</t>
  </si>
  <si>
    <t>Код бюджетной классификации</t>
  </si>
  <si>
    <t>Объем ассигнований на исполнение публичных нормативных обязательств</t>
  </si>
  <si>
    <t>Раздел</t>
  </si>
  <si>
    <t>Подраздел</t>
  </si>
  <si>
    <t>Целевая статья</t>
  </si>
  <si>
    <t>Вид расходов</t>
  </si>
  <si>
    <t>КОСГУ</t>
  </si>
  <si>
    <t>Итого</t>
  </si>
  <si>
    <t>Приложение № 11</t>
  </si>
  <si>
    <t>Таблица 1</t>
  </si>
  <si>
    <t>Наименование района</t>
  </si>
  <si>
    <t>2016 год</t>
  </si>
  <si>
    <t>ИТОГО</t>
  </si>
  <si>
    <t>Таблица 2</t>
  </si>
  <si>
    <t>Таблица 3</t>
  </si>
  <si>
    <t>Таблица 4</t>
  </si>
  <si>
    <t>Таблица 5</t>
  </si>
  <si>
    <t>Саракташский район</t>
  </si>
  <si>
    <t>Приложение № 12</t>
  </si>
  <si>
    <t>№ 
п/п</t>
  </si>
  <si>
    <t xml:space="preserve">2021 год 
</t>
  </si>
  <si>
    <t>Расходы на оплату труда с начислениями (тыс. рублей), в том числе:</t>
  </si>
  <si>
    <t>1.1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</si>
  <si>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</si>
  <si>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1.2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</si>
  <si>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</si>
  <si>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1.3</t>
  </si>
  <si>
    <t>работники бюджетной сферы, поименованные в указах Президента Российской Федерации от 07.05.2012, в том числе:</t>
  </si>
  <si>
    <t>1.3.1</t>
  </si>
  <si>
    <t>итого работников учреждений культуры</t>
  </si>
  <si>
    <t>в сфере культуры</t>
  </si>
  <si>
    <t>в сфере архивов</t>
  </si>
  <si>
    <t>1.3.2</t>
  </si>
  <si>
    <t>итого работников дополнительного образования</t>
  </si>
  <si>
    <t>в сфере образования</t>
  </si>
  <si>
    <t>в сфере физической культуры и спорта</t>
  </si>
  <si>
    <t>1.4</t>
  </si>
  <si>
    <t>работники учреждений, не вошедшие в категории, поименованные в указах Президента Российской Федерации от 07.05.2012</t>
  </si>
  <si>
    <t>1.5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</si>
  <si>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</si>
  <si>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</si>
  <si>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</si>
  <si>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</si>
  <si>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</si>
  <si>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</si>
  <si>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</si>
  <si>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</si>
  <si>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</si>
  <si>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</si>
  <si>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</si>
  <si>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</si>
  <si>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2.3.1</t>
  </si>
  <si>
    <t>2.3.2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</si>
  <si>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</si>
  <si>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</si>
  <si>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</si>
  <si>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Расходы на оплату коммунальных услуг учреждений, включая автономные и бюджетные учреждения (тыс. рублей)</t>
  </si>
  <si>
    <t>Приложение 14</t>
  </si>
  <si>
    <t xml:space="preserve">к решению Совет депутатов </t>
  </si>
  <si>
    <t>(рублей)</t>
  </si>
  <si>
    <t xml:space="preserve">Наименование </t>
  </si>
  <si>
    <t xml:space="preserve"> год</t>
  </si>
  <si>
    <t> 1</t>
  </si>
  <si>
    <t>3 </t>
  </si>
  <si>
    <t>Дотации бюджетам сельских поселений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</si>
  <si>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</si>
  <si>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000 20215001000000150</t>
  </si>
  <si>
    <t>Подпрограмма "Осуществление деятельности аппарата управления"</t>
  </si>
  <si>
    <t>Реализация инициативных проектов (Приоритетный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области")</t>
  </si>
  <si>
    <t>Субсидии бюджетам бюджетной системы Российской Федерации (межбюджетные субсидии)</t>
  </si>
  <si>
    <t>Функционирование правительства Российской Федераци,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</si>
  <si>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</si>
  <si>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населения и территории от чрезвычайных ситуаций природного и техногенного характера, пожарная безопасность</t>
  </si>
  <si>
    <t>Реализация проектов развития общественной инфраструктуры, основанных на местных инициативах</t>
  </si>
  <si>
    <t>554П500000</t>
  </si>
  <si>
    <t xml:space="preserve">Реализация инициативных проектов (Приоритетный проект "Ремонт асфальтобетонного покрытия улицы Правды (от дома № 48 до дома № 64) в селе Гавриловка Саракташского района Оренбургской области) </t>
  </si>
  <si>
    <t>Култура, кинематография</t>
  </si>
  <si>
    <t>№   от .11.2021</t>
  </si>
  <si>
    <t>Поступление доходов в местный бюджет по кодам видов доходов, подвидов доходов на 2022 год и на плановый период 2023, 2024 годов</t>
  </si>
  <si>
    <t>000 20240000000000150</t>
  </si>
  <si>
    <t>000 20249999000000150</t>
  </si>
  <si>
    <t>Прочие межбюджетные трансферты,передаваемые бюджетам</t>
  </si>
  <si>
    <t>Прочие межбюджетные трансферты, передаваемые бюджетам сельских поселений</t>
  </si>
  <si>
    <t xml:space="preserve">от .11.21 года № </t>
  </si>
  <si>
    <t>Ведомственная структура расходов местного бюджета на 2022 год и плановый период 2023-2024</t>
  </si>
  <si>
    <t>Повышение заработной платы работников муниципальных учреждений культуры</t>
  </si>
  <si>
    <t>Закупка энергетических ресурсов</t>
  </si>
  <si>
    <t>Подпрограмма "Развитие системы градорегулирования в муниципальном образовании Гавриловский сельсовет"</t>
  </si>
  <si>
    <t>Мероприятия по приведению документов территориального планирования и градостроительного зонирования муниципального образования Гавриловский сельсовет в цифровой формат, соответсвующий требованиям к отраслевым пространственным данным для включения в ГИСОГД Оренбургской области</t>
  </si>
  <si>
    <t>Прочая закупка товаров, работ и услуг для обеспечения государственных (муниципальных) нужд</t>
  </si>
  <si>
    <t>55900S1510</t>
  </si>
  <si>
    <t>Подпрограмма "Развитие системы градорегулирования в муниципальном образовании Федоровский Первый сельсовет"</t>
  </si>
  <si>
    <t>Мероприятия по привидению документов территориального планирования и градостроительного зонирования муниципального образования Федоровский Первый сельсовет в цифровой формат, соответствующий требованиям к отраслевым пространственным данным для включения в ГИСОГД Оренбургской области</t>
  </si>
  <si>
    <t xml:space="preserve">от  .11.21 года № </t>
  </si>
  <si>
    <t>РАСПРЕДЕЛЕНИЕ БЮДЖЕТНЫХ АССИГНОВАНИЙ МЕСТНОГО БЮДЖЕТА ПО ЦЕЛЕВЫМ СТАТЬЯМ, МУНИЦИПАЛЬНЫМ ПРОГРАММАМ ГАВРИЛОВСКОГО СЕЛЬСОВЕТА И НЕПРОГРАММНЫМ  НАПРАВЛЕНИЯМ ДЕЯТЕЛЬНОСТИ), РАЗДЕЛАМ, ПОДРАЗДЕЛАМ, ГРУППАМ И  ПОДГРУППАМ ВИДОВ РАСХОДОВ КЛАССИФИКАЦИИ РАСХОДОВ НА 2022 ГОД И НА ПЛАНОВЫЙ ПЕРИОД 2023 И 2024 ГОДА</t>
  </si>
  <si>
    <t>2024 год</t>
  </si>
  <si>
    <t xml:space="preserve">Приложение 1 к решению совета депутатов Гавриловскогосельсовета от .11.2021 № </t>
  </si>
  <si>
    <t>на 2022 и на плановый период 2023-2024 г</t>
  </si>
  <si>
    <t xml:space="preserve">Приложение 2 к решению Совета депутатов Гавриловского сельсовета от 11.2021 г №13  </t>
  </si>
  <si>
    <t xml:space="preserve">Перечень главных распорядителей средств местного бюджета на 2022 год </t>
  </si>
  <si>
    <t>Приложение 3 к решению Совета депутатов Гавриловского сельсовета от 11.2021 года №</t>
  </si>
  <si>
    <t>Перечень главных администраторов (администраторов) доходов бюджета Гавриловского сельсовета на 2022 год</t>
  </si>
  <si>
    <t>Прочие межбюджетные трансферты, передаваемые бюджетам сельских  поселений</t>
  </si>
  <si>
    <t xml:space="preserve">Приложение 4  к решению Совета депутатов Гавриловского сельсовета от   11.2021 года  №    </t>
  </si>
  <si>
    <t>Перечень главных администраторов источников финансирования  дефицита бюджета Гавриловского сельсовета на 2022 год и на плановый период 2023 и 2024 годов</t>
  </si>
  <si>
    <t>к решению совета №  от 11.2021</t>
  </si>
  <si>
    <t>Рапределение бюджетных ассигнований местного бюджета на 2022 год и плановый период 2023 и 2024 годов по разделам, подразделам расходов классификации расходов бюджета</t>
  </si>
  <si>
    <t>12</t>
  </si>
  <si>
    <t xml:space="preserve"> Мероприятия по привидению документов территориального планирования и градостроительного зонирования муниципального образования Федоровский Первый сельсовет в цифровой формат, соответствующий требованиям к отраслевым пространственным данным для включения в ГИСОГД Оренбургской области</t>
  </si>
  <si>
    <t>от 11.2021 №</t>
  </si>
  <si>
    <t>Распределение бюджетных ассигнований местного бюджета по разделам, подразделам, целевым статьям (муниципальным программам Гавриловского сельсовета и неропграммным направлениям деятельности) группам и подгруппам видов расходов классификации расходов бюджета на 2022 год и на плановый период 2023 и 2024 годов</t>
  </si>
  <si>
    <t xml:space="preserve">от 11.2021 года № </t>
  </si>
  <si>
    <t>Объем бюджетных ассигнований на исполнение публичных нормативных обязательств, предусмотренных местным бюджетом муниципального образования Гавриловский сельсовет на 2022 год и на плановый период 2023 и 2024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</si>
  <si>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</si>
  <si>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культуре на 2022 год и на плановый период 2023, 2024 годов</t>
  </si>
  <si>
    <t>от 11.2021 года №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</si>
  <si>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</si>
  <si>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2022 год и на плановый период 2023, 2024 годов</t>
  </si>
  <si>
    <t>от 11 2021 года №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</si>
  <si>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2022 год и на плановый период 2023, 2024 годов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</si>
  <si>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2022 год и на плановый период 2023, 2024 годов</t>
  </si>
  <si>
    <t>Распределение межбюджетных трансфертов, передаваемых бюджету _______________ совета из районного бюджета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</si>
  <si>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бюджету  ______________ совета из районного бюджета на осуществление части полномочий по решению вопросов местного значения в соответствии с заключенными соглашениями по ____________________________________ на 2022 год и на плановый период 2023, 2024 годов</t>
  </si>
  <si>
    <t xml:space="preserve">Основные параметры первоочередных расходов бюджета на 2022 год </t>
  </si>
  <si>
    <t>от         11.2021 №</t>
  </si>
  <si>
    <t>Распределение бюджетных ассигнований на реализацию приоритетных проектов Гавриловского сельсовета на 2022 год</t>
  </si>
  <si>
    <t>Таблица 6</t>
  </si>
  <si>
    <t>Распределение межбюджетных трансфертов, передаваемых районному бюджету из бюджета Гавриловского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работников культуры) на 2022 год и на плановый период 2023,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</si>
</sst>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1" formatCode="_-* #,##0.00_р_._-;\-* #,##0.00_р_._-;_-* &quot;-&quot;??_р_._-;_-@_-"/>
    <numFmt numFmtId="172" formatCode="0000"/>
    <numFmt numFmtId="173" formatCode="00"/>
    <numFmt numFmtId="175" formatCode="000"/>
    <numFmt numFmtId="176" formatCode="#,##0.0"/>
    <numFmt numFmtId="178" formatCode="#,##0.00;[Red]\-#,##0.00;0.00"/>
    <numFmt numFmtId="180" formatCode="\1"/>
    <numFmt numFmtId="181" formatCode="&quot;&quot;###,##0.00"/>
    <numFmt numFmtId="182" formatCode="0000000000"/>
    <numFmt numFmtId="183" formatCode="0000000000\1\50"/>
    <numFmt numFmtId="187" formatCode="00000000\1\10"/>
    <numFmt numFmtId="188" formatCode="00000\1\10"/>
    <numFmt numFmtId="190" formatCode="000\1\1\7\1\50\30\100000\1\50"/>
    <numFmt numFmtId="191" formatCode="000\1\1\7\1\5000000000\1\50"/>
    <numFmt numFmtId="192" formatCode="000\1\1\700000000000000"/>
    <numFmt numFmtId="193" formatCode="_-* #,##0_р_._-;\-* #,##0_р_._-;_-* &quot;-&quot;??_р_._-;_-@_-"/>
    <numFmt numFmtId="194" formatCode="_-* #,##0.0_р_._-;\-* #,##0.0_р_._-;_-* &quot;-&quot;??_р_._-;_-@_-"/>
    <numFmt numFmtId="195" formatCode="\2\3\9\1\1\7\1\50\30\1000\1\3\1\50"/>
  </numFmts>
  <fonts count="51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0" fillId="0" borderId="0"/>
    <xf numFmtId="0" fontId="9" fillId="0" borderId="0"/>
    <xf numFmtId="0" fontId="9" fillId="0" borderId="0"/>
    <xf numFmtId="0" fontId="41" fillId="0" borderId="0"/>
    <xf numFmtId="0" fontId="42" fillId="0" borderId="0"/>
    <xf numFmtId="171" fontId="1" fillId="0" borderId="0" applyFont="0" applyFill="0" applyBorder="0" applyAlignment="0" applyProtection="0"/>
    <xf numFmtId="171" fontId="11" fillId="0" borderId="0" applyFont="0" applyFill="0" applyBorder="0" applyAlignment="0" applyProtection="0"/>
  </cellStyleXfs>
  <cellXfs count="66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3" fontId="3" fillId="0" borderId="1" xfId="0" applyNumberFormat="1" applyFont="1" applyBorder="1"/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Border="1"/>
    <xf numFmtId="0" fontId="7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0" fontId="8" fillId="0" borderId="1" xfId="0" applyFont="1" applyFill="1" applyBorder="1" applyAlignment="1">
      <alignment horizontal="justify" vertical="center"/>
    </xf>
    <xf numFmtId="49" fontId="8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0" xfId="0" applyFont="1"/>
    <xf numFmtId="0" fontId="12" fillId="0" borderId="0" xfId="0" applyFont="1"/>
    <xf numFmtId="176" fontId="2" fillId="0" borderId="1" xfId="0" applyNumberFormat="1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>
      <alignment horizontal="center" vertical="center"/>
    </xf>
    <xf numFmtId="0" fontId="13" fillId="0" borderId="0" xfId="0" applyFont="1"/>
    <xf numFmtId="3" fontId="3" fillId="0" borderId="3" xfId="0" applyNumberFormat="1" applyFont="1" applyBorder="1"/>
    <xf numFmtId="3" fontId="2" fillId="0" borderId="3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Fill="1" applyBorder="1"/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0" fontId="3" fillId="0" borderId="1" xfId="0" applyFont="1" applyBorder="1"/>
    <xf numFmtId="0" fontId="3" fillId="0" borderId="5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6" xfId="0" applyFont="1" applyBorder="1"/>
    <xf numFmtId="3" fontId="3" fillId="0" borderId="7" xfId="0" applyNumberFormat="1" applyFont="1" applyBorder="1"/>
    <xf numFmtId="0" fontId="2" fillId="0" borderId="3" xfId="0" applyFont="1" applyBorder="1"/>
    <xf numFmtId="3" fontId="2" fillId="0" borderId="3" xfId="0" applyNumberFormat="1" applyFont="1" applyBorder="1" applyAlignment="1">
      <alignment horizontal="right" wrapText="1"/>
    </xf>
    <xf numFmtId="0" fontId="2" fillId="0" borderId="8" xfId="0" applyFont="1" applyBorder="1"/>
    <xf numFmtId="0" fontId="9" fillId="0" borderId="0" xfId="2" applyFill="1"/>
    <xf numFmtId="0" fontId="9" fillId="0" borderId="0" xfId="2" applyFont="1" applyFill="1" applyAlignment="1">
      <alignment horizontal="right"/>
    </xf>
    <xf numFmtId="0" fontId="3" fillId="0" borderId="1" xfId="0" applyFont="1" applyBorder="1" applyAlignment="1">
      <alignment horizontal="center" wrapText="1"/>
    </xf>
    <xf numFmtId="0" fontId="41" fillId="0" borderId="0" xfId="4"/>
    <xf numFmtId="0" fontId="43" fillId="0" borderId="0" xfId="4" applyFont="1" applyAlignment="1">
      <alignment horizontal="center" vertical="center"/>
    </xf>
    <xf numFmtId="0" fontId="44" fillId="0" borderId="0" xfId="4" applyFont="1" applyAlignment="1">
      <alignment horizontal="center" vertical="center"/>
    </xf>
    <xf numFmtId="0" fontId="44" fillId="0" borderId="0" xfId="4" applyFont="1" applyAlignment="1">
      <alignment vertical="center"/>
    </xf>
    <xf numFmtId="0" fontId="45" fillId="0" borderId="0" xfId="4" applyFont="1" applyAlignment="1">
      <alignment horizontal="justify" vertical="center"/>
    </xf>
    <xf numFmtId="0" fontId="44" fillId="0" borderId="9" xfId="4" applyFont="1" applyBorder="1" applyAlignment="1">
      <alignment horizontal="justify" vertical="center" wrapText="1"/>
    </xf>
    <xf numFmtId="0" fontId="44" fillId="0" borderId="9" xfId="4" applyFont="1" applyBorder="1" applyAlignment="1">
      <alignment horizontal="center" vertical="center" wrapText="1"/>
    </xf>
    <xf numFmtId="0" fontId="44" fillId="0" borderId="10" xfId="4" applyFont="1" applyBorder="1" applyAlignment="1">
      <alignment horizontal="center" vertical="center" wrapText="1"/>
    </xf>
    <xf numFmtId="0" fontId="44" fillId="0" borderId="11" xfId="4" applyFont="1" applyBorder="1" applyAlignment="1">
      <alignment horizontal="center" vertical="center" wrapText="1"/>
    </xf>
    <xf numFmtId="0" fontId="44" fillId="0" borderId="12" xfId="4" applyFont="1" applyBorder="1" applyAlignment="1">
      <alignment horizontal="center" vertical="center" wrapText="1"/>
    </xf>
    <xf numFmtId="0" fontId="45" fillId="0" borderId="0" xfId="4" applyFont="1" applyAlignment="1">
      <alignment horizontal="center" vertical="center"/>
    </xf>
    <xf numFmtId="0" fontId="44" fillId="0" borderId="0" xfId="4" applyFont="1" applyAlignment="1">
      <alignment horizontal="justify" vertical="center"/>
    </xf>
    <xf numFmtId="0" fontId="46" fillId="0" borderId="0" xfId="4" applyFont="1" applyAlignment="1">
      <alignment horizontal="center" vertical="center"/>
    </xf>
    <xf numFmtId="0" fontId="46" fillId="0" borderId="12" xfId="4" applyFont="1" applyBorder="1" applyAlignment="1">
      <alignment horizontal="center" vertical="center" wrapText="1"/>
    </xf>
    <xf numFmtId="0" fontId="46" fillId="0" borderId="11" xfId="4" applyFont="1" applyBorder="1" applyAlignment="1">
      <alignment horizontal="center" vertical="center" wrapText="1"/>
    </xf>
    <xf numFmtId="0" fontId="43" fillId="0" borderId="10" xfId="4" applyFont="1" applyBorder="1" applyAlignment="1">
      <alignment horizontal="center" vertical="center" wrapText="1"/>
    </xf>
    <xf numFmtId="0" fontId="43" fillId="0" borderId="9" xfId="4" applyFont="1" applyBorder="1" applyAlignment="1">
      <alignment vertical="center" wrapText="1"/>
    </xf>
    <xf numFmtId="0" fontId="46" fillId="0" borderId="9" xfId="4" applyFont="1" applyBorder="1" applyAlignment="1">
      <alignment horizontal="justify" vertical="center" wrapText="1"/>
    </xf>
    <xf numFmtId="0" fontId="43" fillId="0" borderId="9" xfId="4" applyFont="1" applyBorder="1" applyAlignment="1">
      <alignment horizontal="justify" vertical="center" wrapText="1"/>
    </xf>
    <xf numFmtId="0" fontId="43" fillId="0" borderId="0" xfId="4" applyFont="1" applyAlignment="1">
      <alignment vertical="center"/>
    </xf>
    <xf numFmtId="0" fontId="43" fillId="0" borderId="0" xfId="4" applyFont="1" applyAlignment="1">
      <alignment horizontal="justify" vertical="center"/>
    </xf>
    <xf numFmtId="0" fontId="43" fillId="0" borderId="9" xfId="4" applyFont="1" applyBorder="1" applyAlignment="1">
      <alignment horizontal="center" vertical="center" wrapText="1"/>
    </xf>
    <xf numFmtId="0" fontId="15" fillId="0" borderId="0" xfId="5" applyFont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42" fillId="0" borderId="0" xfId="5"/>
    <xf numFmtId="0" fontId="18" fillId="0" borderId="0" xfId="5" applyFont="1" applyAlignment="1">
      <alignment horizontal="right" vertical="center" wrapText="1"/>
    </xf>
    <xf numFmtId="0" fontId="18" fillId="0" borderId="13" xfId="5" applyFont="1" applyBorder="1" applyAlignment="1">
      <alignment horizontal="right" vertical="center" wrapText="1"/>
    </xf>
    <xf numFmtId="0" fontId="15" fillId="0" borderId="14" xfId="5" applyFont="1" applyBorder="1" applyAlignment="1">
      <alignment horizontal="right" vertical="center" wrapText="1"/>
    </xf>
    <xf numFmtId="0" fontId="15" fillId="0" borderId="15" xfId="5" applyFont="1" applyBorder="1" applyAlignment="1">
      <alignment horizontal="right" vertical="center" wrapText="1"/>
    </xf>
    <xf numFmtId="173" fontId="20" fillId="0" borderId="9" xfId="5" applyNumberFormat="1" applyFont="1" applyBorder="1" applyAlignment="1">
      <alignment horizontal="right" vertical="center" wrapText="1"/>
    </xf>
    <xf numFmtId="173" fontId="21" fillId="0" borderId="9" xfId="5" applyNumberFormat="1" applyFont="1" applyBorder="1" applyAlignment="1">
      <alignment horizontal="right" vertical="center" wrapText="1"/>
    </xf>
    <xf numFmtId="0" fontId="21" fillId="0" borderId="9" xfId="5" applyFont="1" applyBorder="1" applyAlignment="1">
      <alignment horizontal="justify" vertical="center" wrapText="1"/>
    </xf>
    <xf numFmtId="0" fontId="15" fillId="0" borderId="0" xfId="5" applyFont="1" applyBorder="1" applyAlignment="1">
      <alignment horizontal="right" vertical="center" wrapText="1"/>
    </xf>
    <xf numFmtId="0" fontId="22" fillId="0" borderId="0" xfId="5" applyFont="1" applyAlignment="1">
      <alignment vertical="center"/>
    </xf>
    <xf numFmtId="0" fontId="23" fillId="0" borderId="0" xfId="2" applyFont="1" applyAlignment="1">
      <alignment horizontal="justify" vertical="justify"/>
    </xf>
    <xf numFmtId="0" fontId="9" fillId="0" borderId="0" xfId="2" applyFont="1"/>
    <xf numFmtId="0" fontId="9" fillId="0" borderId="0" xfId="2"/>
    <xf numFmtId="0" fontId="9" fillId="0" borderId="0" xfId="2" applyAlignment="1">
      <alignment horizontal="right"/>
    </xf>
    <xf numFmtId="0" fontId="25" fillId="0" borderId="0" xfId="2" applyNumberFormat="1" applyFont="1" applyFill="1" applyAlignment="1" applyProtection="1">
      <alignment horizontal="justify" vertical="justify"/>
      <protection hidden="1"/>
    </xf>
    <xf numFmtId="0" fontId="9" fillId="0" borderId="0" xfId="2" applyFont="1" applyProtection="1">
      <protection hidden="1"/>
    </xf>
    <xf numFmtId="0" fontId="9" fillId="0" borderId="0" xfId="2" applyProtection="1">
      <protection hidden="1"/>
    </xf>
    <xf numFmtId="0" fontId="23" fillId="0" borderId="0" xfId="2" applyFont="1" applyAlignment="1" applyProtection="1">
      <alignment horizontal="justify" vertical="justify"/>
      <protection hidden="1"/>
    </xf>
    <xf numFmtId="0" fontId="23" fillId="0" borderId="14" xfId="2" applyFont="1" applyBorder="1" applyAlignment="1" applyProtection="1">
      <alignment horizontal="justify" vertical="justify"/>
      <protection hidden="1"/>
    </xf>
    <xf numFmtId="0" fontId="25" fillId="0" borderId="14" xfId="2" applyFont="1" applyBorder="1" applyAlignment="1" applyProtection="1">
      <alignment horizontal="justify" vertical="justify"/>
      <protection hidden="1"/>
    </xf>
    <xf numFmtId="0" fontId="26" fillId="0" borderId="0" xfId="2" applyFont="1"/>
    <xf numFmtId="0" fontId="27" fillId="0" borderId="0" xfId="2" applyFont="1" applyAlignment="1" applyProtection="1">
      <alignment horizontal="justify" vertical="justify"/>
      <protection hidden="1"/>
    </xf>
    <xf numFmtId="0" fontId="27" fillId="0" borderId="0" xfId="2" applyFont="1" applyProtection="1">
      <protection hidden="1"/>
    </xf>
    <xf numFmtId="0" fontId="27" fillId="0" borderId="0" xfId="2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justify" vertical="justify"/>
      <protection hidden="1"/>
    </xf>
    <xf numFmtId="0" fontId="43" fillId="0" borderId="9" xfId="4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wrapText="1"/>
    </xf>
    <xf numFmtId="0" fontId="2" fillId="0" borderId="8" xfId="0" applyFont="1" applyFill="1" applyBorder="1"/>
    <xf numFmtId="0" fontId="2" fillId="0" borderId="1" xfId="0" applyFont="1" applyFill="1" applyBorder="1"/>
    <xf numFmtId="3" fontId="2" fillId="0" borderId="3" xfId="0" applyNumberFormat="1" applyFont="1" applyFill="1" applyBorder="1" applyAlignment="1">
      <alignment horizontal="right" wrapText="1"/>
    </xf>
    <xf numFmtId="3" fontId="2" fillId="0" borderId="8" xfId="0" applyNumberFormat="1" applyFont="1" applyFill="1" applyBorder="1"/>
    <xf numFmtId="3" fontId="2" fillId="0" borderId="3" xfId="0" applyNumberFormat="1" applyFont="1" applyFill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43" fillId="0" borderId="10" xfId="4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0" borderId="5" xfId="0" applyNumberFormat="1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3" fillId="0" borderId="10" xfId="4" applyFont="1" applyBorder="1" applyAlignment="1">
      <alignment horizontal="center" vertical="center" wrapText="1"/>
    </xf>
    <xf numFmtId="175" fontId="21" fillId="0" borderId="16" xfId="5" applyNumberFormat="1" applyFont="1" applyBorder="1" applyAlignment="1">
      <alignment horizontal="right" vertical="center" wrapText="1"/>
    </xf>
    <xf numFmtId="175" fontId="21" fillId="0" borderId="11" xfId="5" applyNumberFormat="1" applyFont="1" applyBorder="1" applyAlignment="1">
      <alignment horizontal="right" vertical="center" wrapText="1"/>
    </xf>
    <xf numFmtId="173" fontId="21" fillId="0" borderId="17" xfId="5" applyNumberFormat="1" applyFont="1" applyBorder="1" applyAlignment="1">
      <alignment horizontal="right" vertical="center" wrapText="1"/>
    </xf>
    <xf numFmtId="173" fontId="21" fillId="0" borderId="10" xfId="5" applyNumberFormat="1" applyFont="1" applyBorder="1" applyAlignment="1">
      <alignment horizontal="right" vertical="center" wrapText="1"/>
    </xf>
    <xf numFmtId="175" fontId="21" fillId="0" borderId="18" xfId="5" applyNumberFormat="1" applyFont="1" applyBorder="1" applyAlignment="1">
      <alignment horizontal="right" vertical="center" wrapText="1"/>
    </xf>
    <xf numFmtId="175" fontId="21" fillId="0" borderId="19" xfId="5" applyNumberFormat="1" applyFont="1" applyBorder="1" applyAlignment="1">
      <alignment horizontal="right" vertical="center" wrapText="1"/>
    </xf>
    <xf numFmtId="0" fontId="23" fillId="0" borderId="0" xfId="2" applyFont="1"/>
    <xf numFmtId="0" fontId="23" fillId="0" borderId="0" xfId="2" applyFont="1" applyAlignment="1">
      <alignment horizontal="right"/>
    </xf>
    <xf numFmtId="0" fontId="4" fillId="0" borderId="0" xfId="2" applyFont="1" applyFill="1"/>
    <xf numFmtId="0" fontId="24" fillId="0" borderId="0" xfId="2" applyNumberFormat="1" applyFont="1" applyFill="1" applyAlignment="1" applyProtection="1">
      <protection hidden="1"/>
    </xf>
    <xf numFmtId="0" fontId="24" fillId="0" borderId="20" xfId="2" applyNumberFormat="1" applyFont="1" applyFill="1" applyBorder="1" applyAlignment="1" applyProtection="1">
      <alignment horizontal="center"/>
      <protection hidden="1"/>
    </xf>
    <xf numFmtId="0" fontId="24" fillId="0" borderId="0" xfId="2" applyNumberFormat="1" applyFont="1" applyFill="1" applyAlignment="1" applyProtection="1">
      <alignment horizontal="center"/>
      <protection hidden="1"/>
    </xf>
    <xf numFmtId="0" fontId="24" fillId="0" borderId="0" xfId="2" applyNumberFormat="1" applyFont="1" applyFill="1" applyAlignment="1" applyProtection="1">
      <alignment horizontal="right" vertical="top"/>
      <protection hidden="1"/>
    </xf>
    <xf numFmtId="0" fontId="24" fillId="0" borderId="0" xfId="2" applyNumberFormat="1" applyFont="1" applyFill="1" applyAlignment="1" applyProtection="1">
      <alignment horizontal="center" vertical="top"/>
      <protection hidden="1"/>
    </xf>
    <xf numFmtId="0" fontId="4" fillId="0" borderId="0" xfId="2" applyFont="1" applyFill="1" applyProtection="1">
      <protection hidden="1"/>
    </xf>
    <xf numFmtId="0" fontId="24" fillId="0" borderId="21" xfId="2" applyNumberFormat="1" applyFont="1" applyFill="1" applyBorder="1" applyAlignment="1" applyProtection="1">
      <alignment horizontal="center" vertical="top" wrapText="1"/>
      <protection hidden="1"/>
    </xf>
    <xf numFmtId="0" fontId="24" fillId="0" borderId="22" xfId="2" applyNumberFormat="1" applyFont="1" applyFill="1" applyBorder="1" applyAlignment="1" applyProtection="1">
      <alignment horizontal="center" vertical="top" wrapText="1"/>
      <protection hidden="1"/>
    </xf>
    <xf numFmtId="0" fontId="24" fillId="0" borderId="23" xfId="2" applyNumberFormat="1" applyFont="1" applyFill="1" applyBorder="1" applyAlignment="1" applyProtection="1">
      <alignment horizontal="center" vertical="top" wrapText="1"/>
      <protection hidden="1"/>
    </xf>
    <xf numFmtId="0" fontId="24" fillId="0" borderId="24" xfId="2" applyNumberFormat="1" applyFont="1" applyFill="1" applyBorder="1" applyAlignment="1" applyProtection="1">
      <alignment horizontal="right" vertical="top" wrapText="1"/>
      <protection hidden="1"/>
    </xf>
    <xf numFmtId="0" fontId="24" fillId="0" borderId="16" xfId="2" applyNumberFormat="1" applyFont="1" applyFill="1" applyBorder="1" applyAlignment="1" applyProtection="1">
      <alignment horizontal="center" vertical="top" wrapText="1"/>
      <protection hidden="1"/>
    </xf>
    <xf numFmtId="0" fontId="24" fillId="0" borderId="25" xfId="2" applyNumberFormat="1" applyFont="1" applyFill="1" applyBorder="1" applyAlignment="1" applyProtection="1">
      <alignment horizontal="center" vertical="top" wrapText="1"/>
      <protection hidden="1"/>
    </xf>
    <xf numFmtId="0" fontId="24" fillId="0" borderId="12" xfId="2" applyNumberFormat="1" applyFont="1" applyFill="1" applyBorder="1" applyAlignment="1" applyProtection="1">
      <alignment horizontal="center" vertical="top" wrapText="1"/>
      <protection hidden="1"/>
    </xf>
    <xf numFmtId="175" fontId="24" fillId="0" borderId="26" xfId="2" applyNumberFormat="1" applyFont="1" applyFill="1" applyBorder="1" applyAlignment="1" applyProtection="1">
      <alignment wrapText="1"/>
      <protection hidden="1"/>
    </xf>
    <xf numFmtId="180" fontId="4" fillId="0" borderId="27" xfId="2" applyNumberFormat="1" applyFont="1" applyFill="1" applyBorder="1" applyAlignment="1" applyProtection="1">
      <alignment wrapText="1"/>
      <protection hidden="1"/>
    </xf>
    <xf numFmtId="173" fontId="24" fillId="0" borderId="28" xfId="2" applyNumberFormat="1" applyFont="1" applyFill="1" applyBorder="1" applyAlignment="1" applyProtection="1">
      <alignment wrapText="1"/>
      <protection hidden="1"/>
    </xf>
    <xf numFmtId="182" fontId="24" fillId="0" borderId="28" xfId="2" applyNumberFormat="1" applyFont="1" applyFill="1" applyBorder="1" applyAlignment="1" applyProtection="1">
      <alignment horizontal="right" wrapText="1"/>
      <protection hidden="1"/>
    </xf>
    <xf numFmtId="175" fontId="24" fillId="0" borderId="26" xfId="2" applyNumberFormat="1" applyFont="1" applyFill="1" applyBorder="1" applyAlignment="1" applyProtection="1">
      <alignment horizontal="right" wrapText="1"/>
      <protection hidden="1"/>
    </xf>
    <xf numFmtId="4" fontId="24" fillId="0" borderId="28" xfId="2" applyNumberFormat="1" applyFont="1" applyFill="1" applyBorder="1" applyAlignment="1" applyProtection="1">
      <protection hidden="1"/>
    </xf>
    <xf numFmtId="4" fontId="24" fillId="0" borderId="29" xfId="2" applyNumberFormat="1" applyFont="1" applyFill="1" applyBorder="1" applyAlignment="1" applyProtection="1">
      <protection hidden="1"/>
    </xf>
    <xf numFmtId="0" fontId="4" fillId="0" borderId="0" xfId="2" applyNumberFormat="1" applyFont="1" applyFill="1" applyBorder="1" applyAlignment="1" applyProtection="1">
      <protection hidden="1"/>
    </xf>
    <xf numFmtId="175" fontId="24" fillId="0" borderId="30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1" xfId="2" applyNumberFormat="1" applyFont="1" applyFill="1" applyBorder="1" applyAlignment="1" applyProtection="1">
      <alignment wrapText="1"/>
      <protection hidden="1"/>
    </xf>
    <xf numFmtId="180" fontId="4" fillId="0" borderId="31" xfId="2" applyNumberFormat="1" applyFont="1" applyFill="1" applyBorder="1" applyAlignment="1" applyProtection="1">
      <alignment wrapText="1"/>
      <protection hidden="1"/>
    </xf>
    <xf numFmtId="173" fontId="24" fillId="0" borderId="8" xfId="2" applyNumberFormat="1" applyFont="1" applyFill="1" applyBorder="1" applyAlignment="1" applyProtection="1">
      <alignment wrapText="1"/>
      <protection hidden="1"/>
    </xf>
    <xf numFmtId="182" fontId="24" fillId="0" borderId="8" xfId="2" applyNumberFormat="1" applyFont="1" applyFill="1" applyBorder="1" applyAlignment="1" applyProtection="1">
      <alignment horizontal="right" wrapText="1"/>
      <protection hidden="1"/>
    </xf>
    <xf numFmtId="175" fontId="24" fillId="0" borderId="1" xfId="2" applyNumberFormat="1" applyFont="1" applyFill="1" applyBorder="1" applyAlignment="1" applyProtection="1">
      <alignment horizontal="right" wrapText="1"/>
      <protection hidden="1"/>
    </xf>
    <xf numFmtId="4" fontId="24" fillId="0" borderId="8" xfId="2" applyNumberFormat="1" applyFont="1" applyFill="1" applyBorder="1" applyAlignment="1" applyProtection="1">
      <protection hidden="1"/>
    </xf>
    <xf numFmtId="4" fontId="24" fillId="0" borderId="32" xfId="2" applyNumberFormat="1" applyFont="1" applyFill="1" applyBorder="1" applyAlignment="1" applyProtection="1">
      <protection hidden="1"/>
    </xf>
    <xf numFmtId="172" fontId="24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8" xfId="2" applyNumberFormat="1" applyFont="1" applyFill="1" applyBorder="1" applyAlignment="1" applyProtection="1">
      <alignment horizontal="justify" vertical="justify" wrapText="1"/>
      <protection hidden="1"/>
    </xf>
    <xf numFmtId="172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4" fillId="0" borderId="1" xfId="2" applyNumberFormat="1" applyFont="1" applyFill="1" applyBorder="1" applyAlignment="1" applyProtection="1">
      <alignment wrapText="1"/>
      <protection hidden="1"/>
    </xf>
    <xf numFmtId="173" fontId="4" fillId="0" borderId="8" xfId="2" applyNumberFormat="1" applyFont="1" applyFill="1" applyBorder="1" applyAlignment="1" applyProtection="1">
      <alignment wrapText="1"/>
      <protection hidden="1"/>
    </xf>
    <xf numFmtId="182" fontId="4" fillId="0" borderId="8" xfId="2" applyNumberFormat="1" applyFont="1" applyFill="1" applyBorder="1" applyAlignment="1" applyProtection="1">
      <alignment horizontal="right" wrapText="1"/>
      <protection hidden="1"/>
    </xf>
    <xf numFmtId="175" fontId="4" fillId="0" borderId="1" xfId="2" applyNumberFormat="1" applyFont="1" applyFill="1" applyBorder="1" applyAlignment="1" applyProtection="1">
      <alignment horizontal="right" wrapText="1"/>
      <protection hidden="1"/>
    </xf>
    <xf numFmtId="4" fontId="4" fillId="0" borderId="8" xfId="2" applyNumberFormat="1" applyFont="1" applyFill="1" applyBorder="1" applyAlignment="1" applyProtection="1">
      <protection hidden="1"/>
    </xf>
    <xf numFmtId="4" fontId="4" fillId="0" borderId="32" xfId="2" applyNumberFormat="1" applyFont="1" applyFill="1" applyBorder="1" applyAlignment="1" applyProtection="1">
      <protection hidden="1"/>
    </xf>
    <xf numFmtId="180" fontId="24" fillId="0" borderId="31" xfId="2" applyNumberFormat="1" applyFont="1" applyFill="1" applyBorder="1" applyAlignment="1" applyProtection="1">
      <alignment wrapText="1"/>
      <protection hidden="1"/>
    </xf>
    <xf numFmtId="0" fontId="24" fillId="0" borderId="0" xfId="2" applyNumberFormat="1" applyFont="1" applyFill="1" applyBorder="1" applyAlignment="1" applyProtection="1">
      <protection hidden="1"/>
    </xf>
    <xf numFmtId="0" fontId="25" fillId="0" borderId="0" xfId="2" applyFont="1"/>
    <xf numFmtId="175" fontId="4" fillId="0" borderId="30" xfId="2" applyNumberFormat="1" applyFont="1" applyFill="1" applyBorder="1" applyAlignment="1" applyProtection="1">
      <alignment horizontal="justify" vertical="justify" wrapText="1"/>
      <protection hidden="1"/>
    </xf>
    <xf numFmtId="172" fontId="4" fillId="0" borderId="8" xfId="2" applyNumberFormat="1" applyFont="1" applyFill="1" applyBorder="1" applyAlignment="1" applyProtection="1">
      <alignment horizontal="justify" vertical="justify" wrapText="1"/>
      <protection hidden="1"/>
    </xf>
    <xf numFmtId="172" fontId="24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31" xfId="2" applyNumberFormat="1" applyFont="1" applyFill="1" applyBorder="1" applyAlignment="1" applyProtection="1">
      <alignment horizontal="justify" vertical="justify" wrapText="1"/>
      <protection hidden="1"/>
    </xf>
    <xf numFmtId="0" fontId="43" fillId="0" borderId="1" xfId="1" applyFont="1" applyFill="1" applyBorder="1" applyAlignment="1">
      <alignment wrapText="1"/>
    </xf>
    <xf numFmtId="175" fontId="24" fillId="0" borderId="31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5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33" xfId="2" applyNumberFormat="1" applyFont="1" applyFill="1" applyBorder="1" applyAlignment="1" applyProtection="1">
      <alignment horizontal="justify" vertical="justify" wrapText="1"/>
      <protection hidden="1"/>
    </xf>
    <xf numFmtId="172" fontId="24" fillId="0" borderId="34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34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34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35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36" xfId="2" applyNumberFormat="1" applyFont="1" applyFill="1" applyBorder="1" applyAlignment="1" applyProtection="1">
      <alignment horizontal="justify" vertical="justify"/>
      <protection hidden="1"/>
    </xf>
    <xf numFmtId="0" fontId="24" fillId="0" borderId="20" xfId="2" applyNumberFormat="1" applyFont="1" applyFill="1" applyBorder="1" applyAlignment="1" applyProtection="1">
      <alignment horizontal="justify" vertical="justify"/>
      <protection hidden="1"/>
    </xf>
    <xf numFmtId="0" fontId="24" fillId="0" borderId="16" xfId="2" applyNumberFormat="1" applyFont="1" applyFill="1" applyBorder="1" applyAlignment="1" applyProtection="1">
      <alignment horizontal="justify" vertical="justify"/>
      <protection hidden="1"/>
    </xf>
    <xf numFmtId="0" fontId="4" fillId="0" borderId="37" xfId="2" applyNumberFormat="1" applyFont="1" applyFill="1" applyBorder="1" applyAlignment="1" applyProtection="1">
      <alignment wrapText="1"/>
      <protection hidden="1"/>
    </xf>
    <xf numFmtId="0" fontId="4" fillId="0" borderId="37" xfId="2" applyNumberFormat="1" applyFont="1" applyFill="1" applyBorder="1" applyAlignment="1" applyProtection="1">
      <protection hidden="1"/>
    </xf>
    <xf numFmtId="0" fontId="24" fillId="0" borderId="37" xfId="2" applyNumberFormat="1" applyFont="1" applyFill="1" applyBorder="1" applyAlignment="1" applyProtection="1">
      <alignment horizontal="right" wrapText="1"/>
      <protection hidden="1"/>
    </xf>
    <xf numFmtId="0" fontId="24" fillId="0" borderId="11" xfId="2" applyNumberFormat="1" applyFont="1" applyFill="1" applyBorder="1" applyAlignment="1" applyProtection="1">
      <alignment horizontal="right" wrapText="1"/>
      <protection hidden="1"/>
    </xf>
    <xf numFmtId="4" fontId="24" fillId="0" borderId="38" xfId="2" applyNumberFormat="1" applyFont="1" applyFill="1" applyBorder="1" applyAlignment="1" applyProtection="1">
      <protection hidden="1"/>
    </xf>
    <xf numFmtId="4" fontId="24" fillId="0" borderId="12" xfId="2" applyNumberFormat="1" applyFont="1" applyFill="1" applyBorder="1" applyAlignment="1" applyProtection="1">
      <protection hidden="1"/>
    </xf>
    <xf numFmtId="0" fontId="4" fillId="0" borderId="0" xfId="2" applyNumberFormat="1" applyFont="1" applyFill="1" applyAlignment="1" applyProtection="1">
      <protection hidden="1"/>
    </xf>
    <xf numFmtId="0" fontId="4" fillId="0" borderId="0" xfId="2" applyNumberFormat="1" applyFont="1" applyFill="1" applyAlignment="1" applyProtection="1">
      <alignment horizontal="justify" vertical="justify"/>
      <protection hidden="1"/>
    </xf>
    <xf numFmtId="0" fontId="4" fillId="0" borderId="0" xfId="2" applyNumberFormat="1" applyFont="1" applyFill="1" applyAlignment="1" applyProtection="1">
      <alignment horizontal="right"/>
      <protection hidden="1"/>
    </xf>
    <xf numFmtId="3" fontId="24" fillId="0" borderId="0" xfId="2" applyNumberFormat="1" applyFont="1" applyFill="1" applyAlignment="1" applyProtection="1">
      <protection hidden="1"/>
    </xf>
    <xf numFmtId="49" fontId="2" fillId="0" borderId="1" xfId="0" applyNumberFormat="1" applyFont="1" applyBorder="1" applyAlignment="1"/>
    <xf numFmtId="0" fontId="2" fillId="0" borderId="1" xfId="0" applyFont="1" applyBorder="1" applyAlignment="1">
      <alignment horizontal="justify" vertical="distributed" wrapText="1"/>
    </xf>
    <xf numFmtId="4" fontId="2" fillId="0" borderId="1" xfId="0" applyNumberFormat="1" applyFont="1" applyBorder="1" applyAlignment="1"/>
    <xf numFmtId="3" fontId="43" fillId="0" borderId="9" xfId="4" applyNumberFormat="1" applyFont="1" applyBorder="1" applyAlignment="1">
      <alignment horizontal="center" vertical="center" wrapText="1"/>
    </xf>
    <xf numFmtId="0" fontId="28" fillId="0" borderId="39" xfId="2" applyFont="1" applyFill="1" applyBorder="1" applyAlignment="1">
      <alignment horizontal="center" vertical="center" wrapText="1"/>
    </xf>
    <xf numFmtId="0" fontId="28" fillId="0" borderId="40" xfId="2" applyFont="1" applyFill="1" applyBorder="1" applyAlignment="1">
      <alignment horizontal="center" vertical="center" wrapText="1"/>
    </xf>
    <xf numFmtId="0" fontId="28" fillId="0" borderId="41" xfId="2" applyFont="1" applyFill="1" applyBorder="1" applyAlignment="1">
      <alignment horizontal="center" vertical="center" wrapText="1"/>
    </xf>
    <xf numFmtId="0" fontId="27" fillId="0" borderId="0" xfId="2" applyFont="1" applyFill="1"/>
    <xf numFmtId="0" fontId="27" fillId="0" borderId="0" xfId="2" applyFont="1" applyFill="1" applyAlignment="1">
      <alignment horizontal="right"/>
    </xf>
    <xf numFmtId="0" fontId="21" fillId="0" borderId="42" xfId="2" applyFont="1" applyFill="1" applyBorder="1" applyAlignment="1">
      <alignment horizontal="left" vertical="top" wrapText="1"/>
    </xf>
    <xf numFmtId="181" fontId="29" fillId="0" borderId="43" xfId="2" applyNumberFormat="1" applyFont="1" applyFill="1" applyBorder="1" applyAlignment="1">
      <alignment horizontal="right" wrapText="1"/>
    </xf>
    <xf numFmtId="0" fontId="21" fillId="0" borderId="44" xfId="2" applyFont="1" applyFill="1" applyBorder="1" applyAlignment="1">
      <alignment horizontal="left" vertical="top" wrapText="1"/>
    </xf>
    <xf numFmtId="181" fontId="30" fillId="0" borderId="43" xfId="2" applyNumberFormat="1" applyFont="1" applyFill="1" applyBorder="1" applyAlignment="1">
      <alignment horizontal="right" wrapText="1"/>
    </xf>
    <xf numFmtId="181" fontId="30" fillId="0" borderId="45" xfId="2" applyNumberFormat="1" applyFont="1" applyFill="1" applyBorder="1" applyAlignment="1">
      <alignment horizontal="right" wrapText="1"/>
    </xf>
    <xf numFmtId="181" fontId="30" fillId="2" borderId="43" xfId="2" applyNumberFormat="1" applyFont="1" applyFill="1" applyBorder="1" applyAlignment="1">
      <alignment horizontal="right" wrapText="1"/>
    </xf>
    <xf numFmtId="0" fontId="20" fillId="0" borderId="46" xfId="5" applyFont="1" applyBorder="1" applyAlignment="1">
      <alignment horizontal="center" vertical="center" wrapText="1"/>
    </xf>
    <xf numFmtId="0" fontId="20" fillId="0" borderId="47" xfId="5" applyFont="1" applyBorder="1" applyAlignment="1">
      <alignment horizontal="center" vertical="center" wrapText="1"/>
    </xf>
    <xf numFmtId="0" fontId="20" fillId="0" borderId="48" xfId="5" applyFont="1" applyBorder="1" applyAlignment="1">
      <alignment horizontal="right" vertical="center" wrapText="1"/>
    </xf>
    <xf numFmtId="173" fontId="20" fillId="0" borderId="17" xfId="5" applyNumberFormat="1" applyFont="1" applyBorder="1" applyAlignment="1">
      <alignment horizontal="right" vertical="center" wrapText="1"/>
    </xf>
    <xf numFmtId="0" fontId="20" fillId="0" borderId="49" xfId="5" applyFont="1" applyBorder="1" applyAlignment="1">
      <alignment horizontal="right" vertical="center" wrapText="1"/>
    </xf>
    <xf numFmtId="0" fontId="20" fillId="0" borderId="9" xfId="5" applyFont="1" applyBorder="1" applyAlignment="1">
      <alignment horizontal="right" vertical="center" wrapText="1"/>
    </xf>
    <xf numFmtId="0" fontId="20" fillId="0" borderId="16" xfId="5" applyFont="1" applyBorder="1" applyAlignment="1">
      <alignment horizontal="right" vertical="center" wrapText="1"/>
    </xf>
    <xf numFmtId="0" fontId="20" fillId="0" borderId="11" xfId="5" applyFont="1" applyBorder="1" applyAlignment="1">
      <alignment horizontal="right" vertical="center" wrapText="1"/>
    </xf>
    <xf numFmtId="0" fontId="21" fillId="0" borderId="16" xfId="5" applyFont="1" applyBorder="1" applyAlignment="1">
      <alignment vertical="center" wrapText="1"/>
    </xf>
    <xf numFmtId="0" fontId="21" fillId="0" borderId="37" xfId="5" applyFont="1" applyBorder="1" applyAlignment="1">
      <alignment vertical="center" wrapText="1"/>
    </xf>
    <xf numFmtId="0" fontId="21" fillId="0" borderId="11" xfId="5" applyFont="1" applyBorder="1" applyAlignment="1">
      <alignment vertical="center" wrapText="1"/>
    </xf>
    <xf numFmtId="4" fontId="21" fillId="0" borderId="50" xfId="5" applyNumberFormat="1" applyFont="1" applyBorder="1" applyAlignment="1">
      <alignment horizontal="right" vertical="center" wrapText="1"/>
    </xf>
    <xf numFmtId="0" fontId="20" fillId="0" borderId="18" xfId="5" applyFont="1" applyBorder="1" applyAlignment="1">
      <alignment horizontal="right" vertical="center" wrapText="1"/>
    </xf>
    <xf numFmtId="0" fontId="20" fillId="0" borderId="19" xfId="5" applyFont="1" applyBorder="1" applyAlignment="1">
      <alignment horizontal="right" vertical="center" wrapText="1"/>
    </xf>
    <xf numFmtId="0" fontId="21" fillId="0" borderId="18" xfId="5" applyFont="1" applyBorder="1" applyAlignment="1">
      <alignment horizontal="right" vertical="center" wrapText="1"/>
    </xf>
    <xf numFmtId="0" fontId="21" fillId="0" borderId="19" xfId="5" applyFont="1" applyBorder="1" applyAlignment="1">
      <alignment horizontal="right" vertical="center" wrapText="1"/>
    </xf>
    <xf numFmtId="0" fontId="21" fillId="0" borderId="17" xfId="5" applyFont="1" applyBorder="1" applyAlignment="1">
      <alignment horizontal="right" vertical="center" wrapText="1"/>
    </xf>
    <xf numFmtId="0" fontId="21" fillId="0" borderId="18" xfId="5" applyFont="1" applyBorder="1" applyAlignment="1">
      <alignment vertical="center" wrapText="1"/>
    </xf>
    <xf numFmtId="0" fontId="21" fillId="0" borderId="21" xfId="5" applyFont="1" applyBorder="1" applyAlignment="1">
      <alignment vertical="center" wrapText="1"/>
    </xf>
    <xf numFmtId="0" fontId="21" fillId="0" borderId="19" xfId="5" applyFont="1" applyBorder="1" applyAlignment="1">
      <alignment vertical="center" wrapText="1"/>
    </xf>
    <xf numFmtId="4" fontId="21" fillId="0" borderId="51" xfId="5" applyNumberFormat="1" applyFont="1" applyBorder="1" applyAlignment="1">
      <alignment horizontal="right" vertical="center" wrapText="1"/>
    </xf>
    <xf numFmtId="0" fontId="20" fillId="0" borderId="52" xfId="5" applyFont="1" applyBorder="1" applyAlignment="1">
      <alignment horizontal="right" vertical="center" wrapText="1"/>
    </xf>
    <xf numFmtId="0" fontId="20" fillId="0" borderId="53" xfId="5" applyFont="1" applyBorder="1" applyAlignment="1">
      <alignment horizontal="right" vertical="center" wrapText="1"/>
    </xf>
    <xf numFmtId="0" fontId="20" fillId="0" borderId="0" xfId="5" applyFont="1" applyBorder="1" applyAlignment="1">
      <alignment horizontal="right" vertical="center" wrapText="1"/>
    </xf>
    <xf numFmtId="0" fontId="21" fillId="0" borderId="0" xfId="5" applyFont="1" applyBorder="1" applyAlignment="1">
      <alignment horizontal="right" vertical="center" wrapText="1"/>
    </xf>
    <xf numFmtId="0" fontId="21" fillId="0" borderId="0" xfId="5" applyFont="1" applyBorder="1" applyAlignment="1">
      <alignment vertical="center" wrapText="1"/>
    </xf>
    <xf numFmtId="0" fontId="21" fillId="0" borderId="12" xfId="5" applyFont="1" applyBorder="1" applyAlignment="1">
      <alignment vertical="center" wrapText="1"/>
    </xf>
    <xf numFmtId="173" fontId="21" fillId="0" borderId="12" xfId="5" applyNumberFormat="1" applyFont="1" applyBorder="1" applyAlignment="1">
      <alignment horizontal="right" vertical="center" wrapText="1"/>
    </xf>
    <xf numFmtId="4" fontId="21" fillId="0" borderId="12" xfId="5" applyNumberFormat="1" applyFont="1" applyBorder="1" applyAlignment="1">
      <alignment horizontal="right" vertical="center" wrapText="1"/>
    </xf>
    <xf numFmtId="4" fontId="20" fillId="0" borderId="50" xfId="5" applyNumberFormat="1" applyFont="1" applyBorder="1" applyAlignment="1">
      <alignment horizontal="right" vertical="center" wrapText="1"/>
    </xf>
    <xf numFmtId="173" fontId="21" fillId="0" borderId="54" xfId="5" applyNumberFormat="1" applyFont="1" applyBorder="1" applyAlignment="1">
      <alignment horizontal="right" vertical="center" wrapText="1"/>
    </xf>
    <xf numFmtId="173" fontId="21" fillId="0" borderId="55" xfId="5" applyNumberFormat="1" applyFont="1" applyBorder="1" applyAlignment="1">
      <alignment horizontal="right" vertical="center" wrapText="1"/>
    </xf>
    <xf numFmtId="0" fontId="21" fillId="0" borderId="9" xfId="5" applyFont="1" applyBorder="1" applyAlignment="1">
      <alignment horizontal="right" vertical="center" wrapText="1"/>
    </xf>
    <xf numFmtId="0" fontId="21" fillId="0" borderId="20" xfId="5" applyFont="1" applyBorder="1" applyAlignment="1">
      <alignment vertical="center" wrapText="1"/>
    </xf>
    <xf numFmtId="4" fontId="21" fillId="0" borderId="56" xfId="5" applyNumberFormat="1" applyFont="1" applyBorder="1" applyAlignment="1">
      <alignment horizontal="right" vertical="center" wrapText="1"/>
    </xf>
    <xf numFmtId="0" fontId="20" fillId="0" borderId="20" xfId="5" applyFont="1" applyBorder="1" applyAlignment="1">
      <alignment horizontal="right" vertical="center" wrapText="1"/>
    </xf>
    <xf numFmtId="0" fontId="20" fillId="0" borderId="37" xfId="5" applyFont="1" applyBorder="1" applyAlignment="1">
      <alignment horizontal="right" vertical="center" wrapText="1"/>
    </xf>
    <xf numFmtId="0" fontId="21" fillId="0" borderId="37" xfId="5" applyFont="1" applyBorder="1" applyAlignment="1">
      <alignment horizontal="right" vertical="center" wrapText="1"/>
    </xf>
    <xf numFmtId="175" fontId="21" fillId="0" borderId="9" xfId="5" applyNumberFormat="1" applyFont="1" applyBorder="1" applyAlignment="1">
      <alignment vertical="center" wrapText="1"/>
    </xf>
    <xf numFmtId="0" fontId="20" fillId="0" borderId="57" xfId="5" applyFont="1" applyBorder="1" applyAlignment="1">
      <alignment horizontal="right" vertical="center" wrapText="1"/>
    </xf>
    <xf numFmtId="0" fontId="21" fillId="0" borderId="20" xfId="5" applyFont="1" applyBorder="1" applyAlignment="1">
      <alignment horizontal="right" vertical="center" wrapText="1"/>
    </xf>
    <xf numFmtId="0" fontId="21" fillId="0" borderId="8" xfId="5" applyFont="1" applyBorder="1" applyAlignment="1">
      <alignment vertical="center" wrapText="1"/>
    </xf>
    <xf numFmtId="173" fontId="21" fillId="0" borderId="11" xfId="5" applyNumberFormat="1" applyFont="1" applyBorder="1" applyAlignment="1">
      <alignment horizontal="right" vertical="center" wrapText="1"/>
    </xf>
    <xf numFmtId="175" fontId="21" fillId="0" borderId="12" xfId="5" applyNumberFormat="1" applyFont="1" applyBorder="1" applyAlignment="1">
      <alignment vertical="center" wrapText="1"/>
    </xf>
    <xf numFmtId="173" fontId="21" fillId="0" borderId="1" xfId="5" applyNumberFormat="1" applyFont="1" applyBorder="1" applyAlignment="1">
      <alignment horizontal="right" vertical="center" wrapText="1"/>
    </xf>
    <xf numFmtId="0" fontId="20" fillId="0" borderId="14" xfId="5" applyFont="1" applyBorder="1" applyAlignment="1">
      <alignment horizontal="right" vertical="center" wrapText="1"/>
    </xf>
    <xf numFmtId="0" fontId="21" fillId="0" borderId="14" xfId="5" applyFont="1" applyBorder="1" applyAlignment="1">
      <alignment horizontal="right" vertical="center" wrapText="1"/>
    </xf>
    <xf numFmtId="4" fontId="21" fillId="0" borderId="15" xfId="5" applyNumberFormat="1" applyFont="1" applyBorder="1" applyAlignment="1">
      <alignment horizontal="right" vertical="center" wrapText="1"/>
    </xf>
    <xf numFmtId="0" fontId="24" fillId="0" borderId="37" xfId="2" applyNumberFormat="1" applyFont="1" applyFill="1" applyBorder="1" applyAlignment="1" applyProtection="1">
      <alignment horizontal="center" vertical="top" wrapText="1"/>
      <protection hidden="1"/>
    </xf>
    <xf numFmtId="0" fontId="27" fillId="0" borderId="0" xfId="3" applyNumberFormat="1" applyFont="1" applyFill="1" applyAlignment="1" applyProtection="1">
      <protection hidden="1"/>
    </xf>
    <xf numFmtId="178" fontId="27" fillId="0" borderId="0" xfId="3" applyNumberFormat="1" applyFont="1" applyFill="1" applyAlignment="1" applyProtection="1">
      <protection hidden="1"/>
    </xf>
    <xf numFmtId="0" fontId="32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176" fontId="32" fillId="0" borderId="1" xfId="0" applyNumberFormat="1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center" vertical="top" wrapText="1"/>
    </xf>
    <xf numFmtId="0" fontId="27" fillId="0" borderId="1" xfId="0" applyFont="1" applyBorder="1" applyAlignment="1">
      <alignment wrapText="1"/>
    </xf>
    <xf numFmtId="173" fontId="27" fillId="0" borderId="1" xfId="0" applyNumberFormat="1" applyFont="1" applyBorder="1" applyAlignment="1">
      <alignment horizontal="center" vertical="center" wrapText="1"/>
    </xf>
    <xf numFmtId="182" fontId="27" fillId="0" borderId="1" xfId="0" applyNumberFormat="1" applyFont="1" applyBorder="1" applyAlignment="1">
      <alignment horizontal="center" vertical="center" wrapText="1"/>
    </xf>
    <xf numFmtId="175" fontId="27" fillId="0" borderId="1" xfId="0" applyNumberFormat="1" applyFont="1" applyBorder="1" applyAlignment="1">
      <alignment horizontal="center" vertical="center" wrapText="1"/>
    </xf>
    <xf numFmtId="176" fontId="27" fillId="0" borderId="1" xfId="0" applyNumberFormat="1" applyFont="1" applyBorder="1" applyAlignment="1">
      <alignment horizontal="center" vertical="center" wrapText="1"/>
    </xf>
    <xf numFmtId="171" fontId="0" fillId="0" borderId="0" xfId="7" applyFont="1"/>
    <xf numFmtId="193" fontId="0" fillId="0" borderId="0" xfId="7" applyNumberFormat="1" applyFont="1"/>
    <xf numFmtId="193" fontId="3" fillId="0" borderId="0" xfId="7" applyNumberFormat="1" applyFont="1" applyAlignment="1">
      <alignment horizontal="center" wrapText="1"/>
    </xf>
    <xf numFmtId="171" fontId="12" fillId="0" borderId="0" xfId="7" applyFont="1"/>
    <xf numFmtId="0" fontId="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wrapText="1"/>
    </xf>
    <xf numFmtId="193" fontId="34" fillId="0" borderId="0" xfId="7" applyNumberFormat="1" applyFont="1" applyAlignment="1">
      <alignment horizontal="center" wrapText="1"/>
    </xf>
    <xf numFmtId="0" fontId="0" fillId="0" borderId="0" xfId="0" applyAlignment="1">
      <alignment horizontal="right" vertical="center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center"/>
    </xf>
    <xf numFmtId="193" fontId="35" fillId="0" borderId="1" xfId="7" applyNumberFormat="1" applyFont="1" applyBorder="1" applyAlignment="1">
      <alignment horizontal="center" vertical="center" wrapText="1"/>
    </xf>
    <xf numFmtId="171" fontId="36" fillId="0" borderId="1" xfId="7" applyFont="1" applyBorder="1" applyAlignment="1">
      <alignment horizontal="center"/>
    </xf>
    <xf numFmtId="0" fontId="35" fillId="0" borderId="1" xfId="0" applyFont="1" applyBorder="1"/>
    <xf numFmtId="0" fontId="35" fillId="0" borderId="1" xfId="0" applyFont="1" applyBorder="1" applyAlignment="1">
      <alignment horizontal="left"/>
    </xf>
    <xf numFmtId="193" fontId="35" fillId="0" borderId="1" xfId="7" applyNumberFormat="1" applyFont="1" applyFill="1" applyBorder="1"/>
    <xf numFmtId="171" fontId="35" fillId="0" borderId="1" xfId="7" applyFont="1" applyBorder="1"/>
    <xf numFmtId="0" fontId="36" fillId="0" borderId="1" xfId="0" applyFont="1" applyBorder="1"/>
    <xf numFmtId="193" fontId="47" fillId="0" borderId="1" xfId="7" applyNumberFormat="1" applyFont="1" applyFill="1" applyBorder="1"/>
    <xf numFmtId="171" fontId="36" fillId="0" borderId="1" xfId="7" applyFont="1" applyBorder="1"/>
    <xf numFmtId="171" fontId="0" fillId="0" borderId="0" xfId="0" applyNumberFormat="1"/>
    <xf numFmtId="0" fontId="4" fillId="0" borderId="0" xfId="0" applyFont="1" applyAlignment="1"/>
    <xf numFmtId="0" fontId="24" fillId="0" borderId="0" xfId="0" applyFont="1" applyAlignment="1">
      <alignment horizontal="center" wrapText="1"/>
    </xf>
    <xf numFmtId="0" fontId="27" fillId="0" borderId="0" xfId="0" applyFont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right"/>
    </xf>
    <xf numFmtId="176" fontId="37" fillId="0" borderId="58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27" fillId="0" borderId="0" xfId="0" applyNumberFormat="1" applyFont="1" applyFill="1" applyBorder="1" applyAlignment="1">
      <alignment horizontal="right"/>
    </xf>
    <xf numFmtId="176" fontId="0" fillId="0" borderId="0" xfId="0" applyNumberFormat="1"/>
    <xf numFmtId="0" fontId="44" fillId="0" borderId="0" xfId="0" applyFont="1" applyAlignment="1">
      <alignment horizontal="center" vertical="center"/>
    </xf>
    <xf numFmtId="0" fontId="44" fillId="0" borderId="0" xfId="0" applyFont="1"/>
    <xf numFmtId="0" fontId="44" fillId="0" borderId="0" xfId="0" applyFont="1" applyAlignment="1">
      <alignment vertical="center" wrapText="1"/>
    </xf>
    <xf numFmtId="0" fontId="44" fillId="0" borderId="59" xfId="0" applyFont="1" applyBorder="1" applyAlignment="1">
      <alignment vertical="center" wrapText="1"/>
    </xf>
    <xf numFmtId="0" fontId="44" fillId="0" borderId="59" xfId="0" applyFont="1" applyBorder="1" applyAlignment="1">
      <alignment horizontal="right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49" fontId="47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left" vertical="top" wrapText="1"/>
    </xf>
    <xf numFmtId="4" fontId="47" fillId="0" borderId="1" xfId="0" applyNumberFormat="1" applyFont="1" applyFill="1" applyBorder="1" applyAlignment="1">
      <alignment vertical="center"/>
    </xf>
    <xf numFmtId="49" fontId="48" fillId="0" borderId="1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horizontal="left" vertical="top" wrapText="1"/>
    </xf>
    <xf numFmtId="176" fontId="48" fillId="0" borderId="1" xfId="0" applyNumberFormat="1" applyFont="1" applyBorder="1" applyAlignment="1">
      <alignment horizontal="right" vertical="center"/>
    </xf>
    <xf numFmtId="0" fontId="48" fillId="0" borderId="1" xfId="0" applyFont="1" applyFill="1" applyBorder="1" applyAlignment="1">
      <alignment horizontal="left" wrapText="1"/>
    </xf>
    <xf numFmtId="49" fontId="49" fillId="0" borderId="1" xfId="0" applyNumberFormat="1" applyFont="1" applyFill="1" applyBorder="1" applyAlignment="1">
      <alignment horizontal="center"/>
    </xf>
    <xf numFmtId="176" fontId="48" fillId="2" borderId="1" xfId="0" applyNumberFormat="1" applyFont="1" applyFill="1" applyBorder="1" applyAlignment="1">
      <alignment horizontal="right" vertical="center"/>
    </xf>
    <xf numFmtId="176" fontId="48" fillId="0" borderId="1" xfId="0" applyNumberFormat="1" applyFont="1" applyBorder="1" applyAlignment="1">
      <alignment horizontal="right" vertical="center" wrapText="1"/>
    </xf>
    <xf numFmtId="194" fontId="48" fillId="0" borderId="1" xfId="6" applyNumberFormat="1" applyFont="1" applyBorder="1" applyAlignment="1">
      <alignment horizontal="right" wrapText="1"/>
    </xf>
    <xf numFmtId="194" fontId="50" fillId="0" borderId="1" xfId="6" applyNumberFormat="1" applyFont="1" applyBorder="1" applyAlignment="1">
      <alignment horizontal="right" wrapText="1"/>
    </xf>
    <xf numFmtId="0" fontId="47" fillId="0" borderId="1" xfId="0" applyFont="1" applyFill="1" applyBorder="1" applyAlignment="1">
      <alignment horizontal="left" wrapText="1"/>
    </xf>
    <xf numFmtId="0" fontId="47" fillId="0" borderId="1" xfId="0" applyFont="1" applyBorder="1" applyAlignment="1">
      <alignment wrapText="1"/>
    </xf>
    <xf numFmtId="0" fontId="48" fillId="0" borderId="1" xfId="0" applyFont="1" applyBorder="1" applyAlignment="1">
      <alignment wrapText="1"/>
    </xf>
    <xf numFmtId="0" fontId="48" fillId="0" borderId="1" xfId="0" applyFont="1" applyBorder="1"/>
    <xf numFmtId="0" fontId="48" fillId="0" borderId="1" xfId="0" applyFont="1" applyFill="1" applyBorder="1" applyAlignment="1">
      <alignment wrapText="1"/>
    </xf>
    <xf numFmtId="0" fontId="47" fillId="0" borderId="1" xfId="0" applyNumberFormat="1" applyFont="1" applyFill="1" applyBorder="1" applyAlignment="1">
      <alignment horizontal="center"/>
    </xf>
    <xf numFmtId="171" fontId="47" fillId="0" borderId="1" xfId="6" applyFont="1" applyBorder="1"/>
    <xf numFmtId="0" fontId="2" fillId="0" borderId="0" xfId="0" applyFont="1" applyAlignment="1">
      <alignment horizontal="left" indent="15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8" fillId="0" borderId="10" xfId="0" applyFont="1" applyBorder="1" applyAlignment="1">
      <alignment wrapText="1"/>
    </xf>
    <xf numFmtId="0" fontId="3" fillId="0" borderId="9" xfId="0" applyFont="1" applyBorder="1" applyAlignment="1">
      <alignment wrapText="1"/>
    </xf>
    <xf numFmtId="4" fontId="2" fillId="0" borderId="9" xfId="0" applyNumberFormat="1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right" wrapText="1"/>
    </xf>
    <xf numFmtId="4" fontId="21" fillId="0" borderId="1" xfId="5" applyNumberFormat="1" applyFont="1" applyBorder="1" applyAlignment="1">
      <alignment horizontal="right" vertical="center" wrapText="1"/>
    </xf>
    <xf numFmtId="0" fontId="21" fillId="3" borderId="44" xfId="2" applyFont="1" applyFill="1" applyBorder="1" applyAlignment="1">
      <alignment horizontal="left" vertical="top" wrapText="1"/>
    </xf>
    <xf numFmtId="181" fontId="29" fillId="3" borderId="43" xfId="2" applyNumberFormat="1" applyFont="1" applyFill="1" applyBorder="1" applyAlignment="1">
      <alignment horizontal="right" wrapText="1"/>
    </xf>
    <xf numFmtId="181" fontId="30" fillId="3" borderId="43" xfId="2" applyNumberFormat="1" applyFont="1" applyFill="1" applyBorder="1" applyAlignment="1">
      <alignment horizontal="right" wrapText="1"/>
    </xf>
    <xf numFmtId="0" fontId="21" fillId="0" borderId="60" xfId="2" applyFont="1" applyFill="1" applyBorder="1" applyAlignment="1">
      <alignment horizontal="left" vertical="top" wrapText="1"/>
    </xf>
    <xf numFmtId="181" fontId="30" fillId="0" borderId="61" xfId="2" applyNumberFormat="1" applyFont="1" applyFill="1" applyBorder="1" applyAlignment="1">
      <alignment horizontal="right" wrapText="1"/>
    </xf>
    <xf numFmtId="181" fontId="30" fillId="0" borderId="62" xfId="2" applyNumberFormat="1" applyFont="1" applyFill="1" applyBorder="1" applyAlignment="1">
      <alignment horizontal="right" wrapText="1"/>
    </xf>
    <xf numFmtId="0" fontId="21" fillId="0" borderId="63" xfId="2" applyFont="1" applyFill="1" applyBorder="1" applyAlignment="1">
      <alignment horizontal="left" vertical="top" wrapText="1"/>
    </xf>
    <xf numFmtId="181" fontId="30" fillId="0" borderId="1" xfId="2" applyNumberFormat="1" applyFont="1" applyFill="1" applyBorder="1" applyAlignment="1">
      <alignment horizontal="right" wrapText="1"/>
    </xf>
    <xf numFmtId="0" fontId="21" fillId="0" borderId="64" xfId="2" applyFont="1" applyFill="1" applyBorder="1" applyAlignment="1">
      <alignment horizontal="center" vertical="center" wrapText="1"/>
    </xf>
    <xf numFmtId="0" fontId="21" fillId="0" borderId="65" xfId="2" applyFont="1" applyFill="1" applyBorder="1" applyAlignment="1">
      <alignment horizontal="center" wrapText="1"/>
    </xf>
    <xf numFmtId="0" fontId="21" fillId="3" borderId="66" xfId="2" applyFont="1" applyFill="1" applyBorder="1" applyAlignment="1">
      <alignment horizontal="center" wrapText="1"/>
    </xf>
    <xf numFmtId="0" fontId="21" fillId="0" borderId="66" xfId="2" applyFont="1" applyFill="1" applyBorder="1" applyAlignment="1">
      <alignment horizontal="center" wrapText="1"/>
    </xf>
    <xf numFmtId="188" fontId="21" fillId="0" borderId="66" xfId="2" applyNumberFormat="1" applyFont="1" applyFill="1" applyBorder="1" applyAlignment="1">
      <alignment horizontal="center" wrapText="1"/>
    </xf>
    <xf numFmtId="187" fontId="21" fillId="0" borderId="66" xfId="2" applyNumberFormat="1" applyFont="1" applyFill="1" applyBorder="1" applyAlignment="1">
      <alignment horizontal="center" wrapText="1"/>
    </xf>
    <xf numFmtId="187" fontId="21" fillId="0" borderId="66" xfId="2" applyNumberFormat="1" applyFont="1" applyFill="1" applyBorder="1" applyAlignment="1" applyProtection="1">
      <alignment horizontal="center" wrapText="1"/>
      <protection locked="0"/>
    </xf>
    <xf numFmtId="192" fontId="21" fillId="3" borderId="66" xfId="2" applyNumberFormat="1" applyFont="1" applyFill="1" applyBorder="1" applyAlignment="1" applyProtection="1">
      <alignment horizontal="center" wrapText="1"/>
      <protection locked="0"/>
    </xf>
    <xf numFmtId="191" fontId="21" fillId="0" borderId="66" xfId="2" applyNumberFormat="1" applyFont="1" applyFill="1" applyBorder="1" applyAlignment="1" applyProtection="1">
      <alignment horizontal="center" wrapText="1"/>
      <protection locked="0"/>
    </xf>
    <xf numFmtId="190" fontId="21" fillId="0" borderId="66" xfId="2" applyNumberFormat="1" applyFont="1" applyFill="1" applyBorder="1" applyAlignment="1" applyProtection="1">
      <alignment horizontal="center" wrapText="1"/>
      <protection locked="0"/>
    </xf>
    <xf numFmtId="195" fontId="21" fillId="0" borderId="66" xfId="2" applyNumberFormat="1" applyFont="1" applyFill="1" applyBorder="1" applyAlignment="1" applyProtection="1">
      <alignment horizontal="center" wrapText="1"/>
      <protection locked="0"/>
    </xf>
    <xf numFmtId="183" fontId="21" fillId="0" borderId="66" xfId="2" applyNumberFormat="1" applyFont="1" applyFill="1" applyBorder="1" applyAlignment="1">
      <alignment horizontal="center" wrapText="1"/>
    </xf>
    <xf numFmtId="183" fontId="21" fillId="0" borderId="67" xfId="2" applyNumberFormat="1" applyFont="1" applyFill="1" applyBorder="1" applyAlignment="1">
      <alignment horizontal="center" wrapText="1"/>
    </xf>
    <xf numFmtId="183" fontId="21" fillId="0" borderId="8" xfId="2" applyNumberFormat="1" applyFont="1" applyFill="1" applyBorder="1" applyAlignment="1">
      <alignment horizontal="center" wrapText="1"/>
    </xf>
    <xf numFmtId="0" fontId="21" fillId="0" borderId="68" xfId="2" applyFont="1" applyFill="1" applyBorder="1" applyAlignment="1">
      <alignment horizontal="center" vertical="center" wrapText="1"/>
    </xf>
    <xf numFmtId="0" fontId="21" fillId="0" borderId="26" xfId="2" applyFont="1" applyFill="1" applyBorder="1" applyAlignment="1">
      <alignment horizontal="center" vertical="center" wrapText="1"/>
    </xf>
    <xf numFmtId="0" fontId="21" fillId="0" borderId="69" xfId="2" applyFont="1" applyFill="1" applyBorder="1" applyAlignment="1">
      <alignment horizontal="center" vertical="center" wrapText="1"/>
    </xf>
    <xf numFmtId="181" fontId="29" fillId="0" borderId="45" xfId="2" applyNumberFormat="1" applyFont="1" applyFill="1" applyBorder="1" applyAlignment="1">
      <alignment horizontal="right" wrapText="1"/>
    </xf>
    <xf numFmtId="181" fontId="29" fillId="3" borderId="45" xfId="2" applyNumberFormat="1" applyFont="1" applyFill="1" applyBorder="1" applyAlignment="1">
      <alignment horizontal="right" wrapText="1"/>
    </xf>
    <xf numFmtId="181" fontId="30" fillId="3" borderId="45" xfId="2" applyNumberFormat="1" applyFont="1" applyFill="1" applyBorder="1" applyAlignment="1">
      <alignment horizontal="right" wrapText="1"/>
    </xf>
    <xf numFmtId="0" fontId="21" fillId="0" borderId="33" xfId="2" applyFont="1" applyFill="1" applyBorder="1" applyAlignment="1">
      <alignment horizontal="left" vertical="top" wrapText="1"/>
    </xf>
    <xf numFmtId="181" fontId="37" fillId="0" borderId="2" xfId="0" applyNumberFormat="1" applyFont="1" applyBorder="1"/>
    <xf numFmtId="181" fontId="30" fillId="0" borderId="34" xfId="2" applyNumberFormat="1" applyFont="1" applyFill="1" applyBorder="1" applyAlignment="1">
      <alignment horizontal="right" wrapText="1"/>
    </xf>
    <xf numFmtId="0" fontId="20" fillId="0" borderId="21" xfId="5" applyFont="1" applyBorder="1" applyAlignment="1">
      <alignment horizontal="right" vertical="center" wrapText="1"/>
    </xf>
    <xf numFmtId="175" fontId="21" fillId="0" borderId="36" xfId="5" applyNumberFormat="1" applyFont="1" applyBorder="1" applyAlignment="1">
      <alignment horizontal="right" vertical="center" wrapText="1"/>
    </xf>
    <xf numFmtId="175" fontId="21" fillId="0" borderId="9" xfId="5" applyNumberFormat="1" applyFont="1" applyBorder="1" applyAlignment="1">
      <alignment horizontal="right" vertical="center" wrapText="1"/>
    </xf>
    <xf numFmtId="0" fontId="21" fillId="0" borderId="9" xfId="5" applyFont="1" applyBorder="1" applyAlignment="1">
      <alignment vertical="center" wrapText="1"/>
    </xf>
    <xf numFmtId="0" fontId="20" fillId="0" borderId="9" xfId="5" applyFont="1" applyBorder="1" applyAlignment="1">
      <alignment vertical="center" wrapText="1"/>
    </xf>
    <xf numFmtId="175" fontId="20" fillId="0" borderId="36" xfId="5" applyNumberFormat="1" applyFont="1" applyBorder="1" applyAlignment="1">
      <alignment horizontal="right" vertical="center" wrapText="1"/>
    </xf>
    <xf numFmtId="175" fontId="20" fillId="0" borderId="9" xfId="5" applyNumberFormat="1" applyFont="1" applyBorder="1" applyAlignment="1">
      <alignment horizontal="right" vertical="center" wrapText="1"/>
    </xf>
    <xf numFmtId="0" fontId="24" fillId="0" borderId="31" xfId="2" applyNumberFormat="1" applyFont="1" applyFill="1" applyBorder="1" applyAlignment="1" applyProtection="1">
      <alignment horizontal="justify" vertical="justify" wrapText="1"/>
      <protection hidden="1"/>
    </xf>
    <xf numFmtId="0" fontId="23" fillId="0" borderId="0" xfId="2" applyFont="1" applyBorder="1" applyAlignment="1" applyProtection="1">
      <alignment horizontal="justify" vertical="justify"/>
      <protection hidden="1"/>
    </xf>
    <xf numFmtId="175" fontId="24" fillId="0" borderId="36" xfId="2" applyNumberFormat="1" applyFont="1" applyFill="1" applyBorder="1" applyAlignment="1" applyProtection="1">
      <alignment horizontal="justify" vertical="justify" wrapText="1"/>
      <protection hidden="1"/>
    </xf>
    <xf numFmtId="172" fontId="24" fillId="0" borderId="20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20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20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0" xfId="2" applyNumberFormat="1" applyFont="1" applyFill="1" applyBorder="1" applyAlignment="1" applyProtection="1">
      <alignment horizontal="justify" vertical="justify" wrapText="1"/>
      <protection hidden="1"/>
    </xf>
    <xf numFmtId="180" fontId="4" fillId="0" borderId="0" xfId="2" applyNumberFormat="1" applyFont="1" applyFill="1" applyBorder="1" applyAlignment="1" applyProtection="1">
      <alignment wrapText="1"/>
      <protection hidden="1"/>
    </xf>
    <xf numFmtId="0" fontId="4" fillId="0" borderId="20" xfId="2" applyNumberFormat="1" applyFont="1" applyFill="1" applyBorder="1" applyAlignment="1" applyProtection="1">
      <alignment wrapText="1"/>
      <protection hidden="1"/>
    </xf>
    <xf numFmtId="173" fontId="4" fillId="0" borderId="1" xfId="2" applyNumberFormat="1" applyFont="1" applyFill="1" applyBorder="1" applyAlignment="1" applyProtection="1">
      <alignment wrapText="1"/>
      <protection hidden="1"/>
    </xf>
    <xf numFmtId="0" fontId="24" fillId="0" borderId="20" xfId="2" applyNumberFormat="1" applyFont="1" applyFill="1" applyBorder="1" applyAlignment="1" applyProtection="1">
      <alignment horizontal="right" wrapText="1"/>
      <protection hidden="1"/>
    </xf>
    <xf numFmtId="182" fontId="4" fillId="0" borderId="1" xfId="2" applyNumberFormat="1" applyFont="1" applyFill="1" applyBorder="1" applyAlignment="1" applyProtection="1">
      <alignment horizontal="right" wrapText="1"/>
      <protection hidden="1"/>
    </xf>
    <xf numFmtId="0" fontId="24" fillId="0" borderId="9" xfId="2" applyNumberFormat="1" applyFont="1" applyFill="1" applyBorder="1" applyAlignment="1" applyProtection="1">
      <alignment horizontal="right" wrapText="1"/>
      <protection hidden="1"/>
    </xf>
    <xf numFmtId="4" fontId="24" fillId="0" borderId="70" xfId="2" applyNumberFormat="1" applyFont="1" applyFill="1" applyBorder="1" applyAlignment="1" applyProtection="1">
      <protection hidden="1"/>
    </xf>
    <xf numFmtId="4" fontId="4" fillId="0" borderId="1" xfId="2" applyNumberFormat="1" applyFont="1" applyFill="1" applyBorder="1" applyAlignment="1" applyProtection="1">
      <protection hidden="1"/>
    </xf>
    <xf numFmtId="4" fontId="24" fillId="0" borderId="10" xfId="2" applyNumberFormat="1" applyFont="1" applyFill="1" applyBorder="1" applyAlignment="1" applyProtection="1">
      <protection hidden="1"/>
    </xf>
    <xf numFmtId="0" fontId="21" fillId="0" borderId="21" xfId="5" applyFont="1" applyBorder="1" applyAlignment="1">
      <alignment horizontal="right" vertical="center" wrapText="1"/>
    </xf>
    <xf numFmtId="173" fontId="21" fillId="0" borderId="19" xfId="5" applyNumberFormat="1" applyFont="1" applyBorder="1" applyAlignment="1">
      <alignment horizontal="right" vertical="center" wrapText="1"/>
    </xf>
    <xf numFmtId="173" fontId="21" fillId="0" borderId="27" xfId="5" applyNumberFormat="1" applyFont="1" applyBorder="1" applyAlignment="1">
      <alignment horizontal="right" vertical="center" wrapText="1"/>
    </xf>
    <xf numFmtId="173" fontId="21" fillId="0" borderId="20" xfId="5" applyNumberFormat="1" applyFont="1" applyBorder="1" applyAlignment="1">
      <alignment horizontal="right" vertical="center" wrapText="1"/>
    </xf>
    <xf numFmtId="175" fontId="21" fillId="0" borderId="12" xfId="5" applyNumberFormat="1" applyFont="1" applyBorder="1" applyAlignment="1">
      <alignment horizontal="right" vertical="center" wrapText="1"/>
    </xf>
    <xf numFmtId="175" fontId="21" fillId="0" borderId="27" xfId="5" applyNumberFormat="1" applyFont="1" applyBorder="1" applyAlignment="1">
      <alignment horizontal="right" vertical="center" wrapText="1"/>
    </xf>
    <xf numFmtId="175" fontId="21" fillId="0" borderId="20" xfId="5" applyNumberFormat="1" applyFont="1" applyBorder="1" applyAlignment="1">
      <alignment horizontal="right" vertical="center" wrapText="1"/>
    </xf>
    <xf numFmtId="182" fontId="4" fillId="0" borderId="71" xfId="2" applyNumberFormat="1" applyFont="1" applyFill="1" applyBorder="1" applyAlignment="1" applyProtection="1">
      <alignment horizontal="right" wrapText="1"/>
      <protection hidden="1"/>
    </xf>
    <xf numFmtId="180" fontId="4" fillId="0" borderId="72" xfId="2" applyNumberFormat="1" applyFont="1" applyFill="1" applyBorder="1" applyAlignment="1" applyProtection="1">
      <alignment wrapText="1"/>
      <protection hidden="1"/>
    </xf>
    <xf numFmtId="173" fontId="4" fillId="0" borderId="71" xfId="2" applyNumberFormat="1" applyFont="1" applyFill="1" applyBorder="1" applyAlignment="1" applyProtection="1">
      <alignment wrapText="1"/>
      <protection hidden="1"/>
    </xf>
    <xf numFmtId="175" fontId="4" fillId="0" borderId="2" xfId="2" applyNumberFormat="1" applyFont="1" applyFill="1" applyBorder="1" applyAlignment="1" applyProtection="1">
      <alignment horizontal="right" wrapText="1"/>
      <protection hidden="1"/>
    </xf>
    <xf numFmtId="4" fontId="4" fillId="0" borderId="71" xfId="2" applyNumberFormat="1" applyFont="1" applyFill="1" applyBorder="1" applyAlignment="1" applyProtection="1">
      <protection hidden="1"/>
    </xf>
    <xf numFmtId="4" fontId="4" fillId="0" borderId="73" xfId="2" applyNumberFormat="1" applyFont="1" applyFill="1" applyBorder="1" applyAlignment="1" applyProtection="1">
      <protection hidden="1"/>
    </xf>
    <xf numFmtId="0" fontId="4" fillId="0" borderId="64" xfId="2" applyNumberFormat="1" applyFont="1" applyFill="1" applyBorder="1" applyAlignment="1" applyProtection="1">
      <alignment horizontal="justify" vertical="justify" wrapText="1"/>
      <protection hidden="1"/>
    </xf>
    <xf numFmtId="182" fontId="4" fillId="0" borderId="64" xfId="2" applyNumberFormat="1" applyFont="1" applyFill="1" applyBorder="1" applyAlignment="1" applyProtection="1">
      <alignment horizontal="right" wrapText="1"/>
      <protection hidden="1"/>
    </xf>
    <xf numFmtId="180" fontId="4" fillId="0" borderId="59" xfId="2" applyNumberFormat="1" applyFont="1" applyFill="1" applyBorder="1" applyAlignment="1" applyProtection="1">
      <alignment wrapText="1"/>
      <protection hidden="1"/>
    </xf>
    <xf numFmtId="173" fontId="4" fillId="0" borderId="64" xfId="2" applyNumberFormat="1" applyFont="1" applyFill="1" applyBorder="1" applyAlignment="1" applyProtection="1">
      <alignment wrapText="1"/>
      <protection hidden="1"/>
    </xf>
    <xf numFmtId="175" fontId="4" fillId="0" borderId="3" xfId="2" applyNumberFormat="1" applyFont="1" applyFill="1" applyBorder="1" applyAlignment="1" applyProtection="1">
      <alignment horizontal="right" wrapText="1"/>
      <protection hidden="1"/>
    </xf>
    <xf numFmtId="4" fontId="4" fillId="0" borderId="64" xfId="2" applyNumberFormat="1" applyFont="1" applyFill="1" applyBorder="1" applyAlignment="1" applyProtection="1">
      <protection hidden="1"/>
    </xf>
    <xf numFmtId="4" fontId="4" fillId="0" borderId="29" xfId="2" applyNumberFormat="1" applyFont="1" applyFill="1" applyBorder="1" applyAlignment="1" applyProtection="1">
      <protection hidden="1"/>
    </xf>
    <xf numFmtId="0" fontId="24" fillId="0" borderId="16" xfId="2" applyNumberFormat="1" applyFont="1" applyFill="1" applyBorder="1" applyAlignment="1" applyProtection="1">
      <alignment horizontal="justify" vertical="justify" wrapText="1"/>
      <protection hidden="1"/>
    </xf>
    <xf numFmtId="182" fontId="24" fillId="0" borderId="24" xfId="2" applyNumberFormat="1" applyFont="1" applyFill="1" applyBorder="1" applyAlignment="1" applyProtection="1">
      <alignment horizontal="right" wrapText="1"/>
      <protection hidden="1"/>
    </xf>
    <xf numFmtId="180" fontId="24" fillId="0" borderId="37" xfId="2" applyNumberFormat="1" applyFont="1" applyFill="1" applyBorder="1" applyAlignment="1" applyProtection="1">
      <alignment wrapText="1"/>
      <protection hidden="1"/>
    </xf>
    <xf numFmtId="173" fontId="24" fillId="0" borderId="24" xfId="2" applyNumberFormat="1" applyFont="1" applyFill="1" applyBorder="1" applyAlignment="1" applyProtection="1">
      <alignment wrapText="1"/>
      <protection hidden="1"/>
    </xf>
    <xf numFmtId="175" fontId="24" fillId="0" borderId="74" xfId="2" applyNumberFormat="1" applyFont="1" applyFill="1" applyBorder="1" applyAlignment="1" applyProtection="1">
      <alignment horizontal="right" wrapText="1"/>
      <protection hidden="1"/>
    </xf>
    <xf numFmtId="4" fontId="24" fillId="0" borderId="24" xfId="2" applyNumberFormat="1" applyFont="1" applyFill="1" applyBorder="1" applyAlignment="1" applyProtection="1">
      <protection hidden="1"/>
    </xf>
    <xf numFmtId="4" fontId="24" fillId="0" borderId="25" xfId="2" applyNumberFormat="1" applyFont="1" applyFill="1" applyBorder="1" applyAlignment="1" applyProtection="1">
      <protection hidden="1"/>
    </xf>
    <xf numFmtId="182" fontId="4" fillId="4" borderId="8" xfId="2" applyNumberFormat="1" applyFont="1" applyFill="1" applyBorder="1" applyAlignment="1" applyProtection="1">
      <alignment horizontal="right" wrapText="1"/>
      <protection hidden="1"/>
    </xf>
    <xf numFmtId="180" fontId="4" fillId="4" borderId="31" xfId="2" applyNumberFormat="1" applyFont="1" applyFill="1" applyBorder="1" applyAlignment="1" applyProtection="1">
      <alignment wrapText="1"/>
      <protection hidden="1"/>
    </xf>
    <xf numFmtId="173" fontId="4" fillId="4" borderId="8" xfId="2" applyNumberFormat="1" applyFont="1" applyFill="1" applyBorder="1" applyAlignment="1" applyProtection="1">
      <alignment wrapText="1"/>
      <protection hidden="1"/>
    </xf>
    <xf numFmtId="175" fontId="4" fillId="4" borderId="1" xfId="2" applyNumberFormat="1" applyFont="1" applyFill="1" applyBorder="1" applyAlignment="1" applyProtection="1">
      <alignment horizontal="right" wrapText="1"/>
      <protection hidden="1"/>
    </xf>
    <xf numFmtId="4" fontId="4" fillId="4" borderId="8" xfId="2" applyNumberFormat="1" applyFont="1" applyFill="1" applyBorder="1" applyAlignment="1" applyProtection="1">
      <protection hidden="1"/>
    </xf>
    <xf numFmtId="4" fontId="4" fillId="4" borderId="32" xfId="2" applyNumberFormat="1" applyFont="1" applyFill="1" applyBorder="1" applyAlignment="1" applyProtection="1">
      <protection hidden="1"/>
    </xf>
    <xf numFmtId="0" fontId="43" fillId="0" borderId="17" xfId="4" applyFont="1" applyBorder="1" applyAlignment="1">
      <alignment horizontal="center" vertical="center" wrapText="1"/>
    </xf>
    <xf numFmtId="3" fontId="43" fillId="0" borderId="19" xfId="4" applyNumberFormat="1" applyFont="1" applyBorder="1" applyAlignment="1">
      <alignment horizontal="center" vertical="center" wrapText="1"/>
    </xf>
    <xf numFmtId="0" fontId="43" fillId="0" borderId="19" xfId="4" applyFont="1" applyBorder="1" applyAlignment="1">
      <alignment horizontal="justify" vertical="center" wrapText="1"/>
    </xf>
    <xf numFmtId="0" fontId="43" fillId="0" borderId="12" xfId="4" applyFont="1" applyBorder="1" applyAlignment="1">
      <alignment horizontal="center" vertical="center"/>
    </xf>
    <xf numFmtId="0" fontId="48" fillId="0" borderId="12" xfId="4" applyFont="1" applyBorder="1"/>
    <xf numFmtId="1" fontId="48" fillId="0" borderId="12" xfId="4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5" xfId="0" applyNumberFormat="1" applyFont="1" applyBorder="1"/>
    <xf numFmtId="0" fontId="46" fillId="0" borderId="1" xfId="1" applyFont="1" applyFill="1" applyBorder="1" applyAlignment="1">
      <alignment wrapText="1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0" xfId="4" applyFont="1" applyAlignment="1">
      <alignment horizontal="center" vertical="center" wrapText="1"/>
    </xf>
    <xf numFmtId="0" fontId="41" fillId="0" borderId="0" xfId="4" applyAlignment="1">
      <alignment wrapText="1"/>
    </xf>
    <xf numFmtId="0" fontId="43" fillId="0" borderId="0" xfId="4" applyFont="1" applyAlignment="1">
      <alignment horizontal="right" wrapText="1"/>
    </xf>
    <xf numFmtId="0" fontId="43" fillId="0" borderId="0" xfId="4" applyFont="1" applyAlignment="1">
      <alignment wrapText="1"/>
    </xf>
    <xf numFmtId="0" fontId="44" fillId="0" borderId="0" xfId="4" applyFont="1" applyAlignment="1">
      <alignment horizontal="right" wrapText="1"/>
    </xf>
    <xf numFmtId="0" fontId="43" fillId="0" borderId="17" xfId="4" applyFont="1" applyBorder="1" applyAlignment="1">
      <alignment horizontal="center" vertical="center" wrapText="1"/>
    </xf>
    <xf numFmtId="0" fontId="43" fillId="0" borderId="10" xfId="4" applyFont="1" applyBorder="1" applyAlignment="1">
      <alignment horizontal="center" vertical="center" wrapText="1"/>
    </xf>
    <xf numFmtId="0" fontId="43" fillId="0" borderId="17" xfId="4" applyFont="1" applyBorder="1" applyAlignment="1">
      <alignment horizontal="justify" vertical="center" wrapText="1"/>
    </xf>
    <xf numFmtId="0" fontId="43" fillId="0" borderId="10" xfId="4" applyFont="1" applyBorder="1" applyAlignment="1">
      <alignment horizontal="justify" vertical="center" wrapText="1"/>
    </xf>
    <xf numFmtId="0" fontId="43" fillId="0" borderId="17" xfId="4" applyFont="1" applyBorder="1" applyAlignment="1">
      <alignment vertical="center" wrapText="1"/>
    </xf>
    <xf numFmtId="0" fontId="43" fillId="0" borderId="10" xfId="4" applyFont="1" applyBorder="1" applyAlignment="1">
      <alignment vertical="center" wrapText="1"/>
    </xf>
    <xf numFmtId="0" fontId="48" fillId="0" borderId="0" xfId="4" applyFont="1" applyAlignment="1">
      <alignment horizontal="right" wrapText="1"/>
    </xf>
    <xf numFmtId="0" fontId="46" fillId="0" borderId="17" xfId="4" applyFont="1" applyBorder="1" applyAlignment="1">
      <alignment horizontal="center" vertical="center" wrapText="1"/>
    </xf>
    <xf numFmtId="0" fontId="46" fillId="0" borderId="10" xfId="4" applyFont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distributed"/>
    </xf>
    <xf numFmtId="0" fontId="27" fillId="0" borderId="0" xfId="0" applyFont="1" applyAlignment="1"/>
    <xf numFmtId="0" fontId="3" fillId="0" borderId="0" xfId="0" quotePrefix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wrapText="1"/>
    </xf>
    <xf numFmtId="182" fontId="21" fillId="0" borderId="16" xfId="5" applyNumberFormat="1" applyFont="1" applyBorder="1" applyAlignment="1">
      <alignment horizontal="right" vertical="center" wrapText="1"/>
    </xf>
    <xf numFmtId="182" fontId="21" fillId="0" borderId="11" xfId="5" applyNumberFormat="1" applyFont="1" applyBorder="1" applyAlignment="1">
      <alignment horizontal="right" vertical="center" wrapText="1"/>
    </xf>
    <xf numFmtId="182" fontId="20" fillId="0" borderId="16" xfId="5" applyNumberFormat="1" applyFont="1" applyBorder="1" applyAlignment="1">
      <alignment horizontal="right" vertical="center" wrapText="1"/>
    </xf>
    <xf numFmtId="0" fontId="39" fillId="0" borderId="11" xfId="0" applyFont="1" applyBorder="1" applyAlignment="1">
      <alignment horizontal="right" vertical="center" wrapText="1"/>
    </xf>
    <xf numFmtId="4" fontId="20" fillId="0" borderId="16" xfId="5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" fontId="20" fillId="0" borderId="16" xfId="5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21" fillId="0" borderId="16" xfId="5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21" fillId="0" borderId="16" xfId="5" applyNumberFormat="1" applyFont="1" applyBorder="1" applyAlignment="1">
      <alignment horizontal="right" vertical="center" wrapText="1"/>
    </xf>
    <xf numFmtId="182" fontId="21" fillId="0" borderId="18" xfId="5" applyNumberFormat="1" applyFont="1" applyBorder="1" applyAlignment="1">
      <alignment horizontal="right" vertical="center" wrapText="1"/>
    </xf>
    <xf numFmtId="182" fontId="21" fillId="0" borderId="19" xfId="5" applyNumberFormat="1" applyFont="1" applyBorder="1" applyAlignment="1">
      <alignment horizontal="right" vertical="center" wrapText="1"/>
    </xf>
    <xf numFmtId="4" fontId="21" fillId="0" borderId="18" xfId="5" applyNumberFormat="1" applyFont="1" applyBorder="1" applyAlignment="1">
      <alignment horizontal="center" vertical="center" wrapText="1"/>
    </xf>
    <xf numFmtId="4" fontId="21" fillId="0" borderId="19" xfId="5" applyNumberFormat="1" applyFont="1" applyBorder="1" applyAlignment="1">
      <alignment horizontal="center" vertical="center" wrapText="1"/>
    </xf>
    <xf numFmtId="0" fontId="15" fillId="0" borderId="0" xfId="5" applyFont="1" applyAlignment="1">
      <alignment horizontal="right" vertical="center" wrapText="1"/>
    </xf>
    <xf numFmtId="4" fontId="20" fillId="0" borderId="52" xfId="5" applyNumberFormat="1" applyFont="1" applyBorder="1" applyAlignment="1">
      <alignment horizontal="right" vertical="center" wrapText="1"/>
    </xf>
    <xf numFmtId="4" fontId="20" fillId="0" borderId="49" xfId="5" applyNumberFormat="1" applyFont="1" applyBorder="1" applyAlignment="1">
      <alignment horizontal="right" vertical="center" wrapText="1"/>
    </xf>
    <xf numFmtId="0" fontId="15" fillId="0" borderId="21" xfId="5" applyFont="1" applyBorder="1" applyAlignment="1">
      <alignment horizontal="right" vertical="center" wrapText="1"/>
    </xf>
    <xf numFmtId="0" fontId="15" fillId="0" borderId="14" xfId="5" applyFont="1" applyBorder="1" applyAlignment="1">
      <alignment horizontal="right" vertical="center" wrapText="1"/>
    </xf>
    <xf numFmtId="0" fontId="20" fillId="0" borderId="18" xfId="5" applyFont="1" applyBorder="1" applyAlignment="1">
      <alignment vertical="center" wrapText="1"/>
    </xf>
    <xf numFmtId="0" fontId="20" fillId="0" borderId="21" xfId="5" applyFont="1" applyBorder="1" applyAlignment="1">
      <alignment vertical="center" wrapText="1"/>
    </xf>
    <xf numFmtId="0" fontId="20" fillId="0" borderId="0" xfId="5" applyFont="1" applyBorder="1" applyAlignment="1">
      <alignment vertical="center" wrapText="1"/>
    </xf>
    <xf numFmtId="0" fontId="20" fillId="0" borderId="36" xfId="5" applyFont="1" applyBorder="1" applyAlignment="1">
      <alignment vertical="center" wrapText="1"/>
    </xf>
    <xf numFmtId="0" fontId="20" fillId="0" borderId="2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20" fillId="0" borderId="20" xfId="5" applyFont="1" applyBorder="1" applyAlignment="1">
      <alignment horizontal="right" vertical="center" wrapText="1"/>
    </xf>
    <xf numFmtId="175" fontId="20" fillId="0" borderId="0" xfId="5" applyNumberFormat="1" applyFont="1" applyBorder="1" applyAlignment="1">
      <alignment horizontal="right" vertical="center" wrapText="1"/>
    </xf>
    <xf numFmtId="175" fontId="20" fillId="0" borderId="15" xfId="5" applyNumberFormat="1" applyFont="1" applyBorder="1" applyAlignment="1">
      <alignment horizontal="right" vertical="center" wrapText="1"/>
    </xf>
    <xf numFmtId="175" fontId="20" fillId="0" borderId="20" xfId="5" applyNumberFormat="1" applyFont="1" applyBorder="1" applyAlignment="1">
      <alignment horizontal="right" vertical="center" wrapText="1"/>
    </xf>
    <xf numFmtId="175" fontId="20" fillId="0" borderId="50" xfId="5" applyNumberFormat="1" applyFont="1" applyBorder="1" applyAlignment="1">
      <alignment horizontal="right" vertical="center" wrapText="1"/>
    </xf>
    <xf numFmtId="4" fontId="21" fillId="0" borderId="18" xfId="5" applyNumberFormat="1" applyFont="1" applyBorder="1" applyAlignment="1">
      <alignment horizontal="right" vertical="center" wrapText="1"/>
    </xf>
    <xf numFmtId="4" fontId="21" fillId="0" borderId="19" xfId="5" applyNumberFormat="1" applyFont="1" applyBorder="1" applyAlignment="1">
      <alignment horizontal="right" vertical="center" wrapText="1"/>
    </xf>
    <xf numFmtId="4" fontId="20" fillId="0" borderId="90" xfId="5" applyNumberFormat="1" applyFont="1" applyBorder="1" applyAlignment="1">
      <alignment horizontal="center" vertical="center" wrapText="1"/>
    </xf>
    <xf numFmtId="4" fontId="20" fillId="0" borderId="15" xfId="5" applyNumberFormat="1" applyFont="1" applyBorder="1" applyAlignment="1">
      <alignment horizontal="center" vertical="center" wrapText="1"/>
    </xf>
    <xf numFmtId="4" fontId="20" fillId="0" borderId="57" xfId="5" applyNumberFormat="1" applyFont="1" applyBorder="1" applyAlignment="1">
      <alignment horizontal="center" vertical="center" wrapText="1"/>
    </xf>
    <xf numFmtId="4" fontId="20" fillId="0" borderId="50" xfId="5" applyNumberFormat="1" applyFont="1" applyBorder="1" applyAlignment="1">
      <alignment horizontal="center" vertical="center" wrapText="1"/>
    </xf>
    <xf numFmtId="0" fontId="18" fillId="0" borderId="21" xfId="5" applyFont="1" applyBorder="1" applyAlignment="1">
      <alignment horizontal="right" vertical="center" wrapText="1"/>
    </xf>
    <xf numFmtId="4" fontId="21" fillId="0" borderId="11" xfId="5" applyNumberFormat="1" applyFont="1" applyBorder="1" applyAlignment="1">
      <alignment horizontal="center" vertical="center" wrapText="1"/>
    </xf>
    <xf numFmtId="4" fontId="21" fillId="0" borderId="11" xfId="5" applyNumberFormat="1" applyFont="1" applyBorder="1" applyAlignment="1">
      <alignment horizontal="right" vertical="center" wrapText="1"/>
    </xf>
    <xf numFmtId="0" fontId="20" fillId="0" borderId="16" xfId="5" applyFont="1" applyBorder="1" applyAlignment="1">
      <alignment horizontal="right" vertical="center" wrapText="1"/>
    </xf>
    <xf numFmtId="0" fontId="20" fillId="0" borderId="11" xfId="5" applyFont="1" applyBorder="1" applyAlignment="1">
      <alignment horizontal="right" vertical="center" wrapText="1"/>
    </xf>
    <xf numFmtId="0" fontId="21" fillId="0" borderId="16" xfId="5" applyFont="1" applyBorder="1" applyAlignment="1">
      <alignment horizontal="right" vertical="center" wrapText="1"/>
    </xf>
    <xf numFmtId="0" fontId="21" fillId="0" borderId="11" xfId="5" applyFont="1" applyBorder="1" applyAlignment="1">
      <alignment horizontal="right" vertical="center" wrapText="1"/>
    </xf>
    <xf numFmtId="0" fontId="21" fillId="0" borderId="16" xfId="5" applyFont="1" applyBorder="1" applyAlignment="1">
      <alignment vertical="center" wrapText="1"/>
    </xf>
    <xf numFmtId="0" fontId="21" fillId="0" borderId="37" xfId="5" applyFont="1" applyBorder="1" applyAlignment="1">
      <alignment vertical="center" wrapText="1"/>
    </xf>
    <xf numFmtId="0" fontId="21" fillId="0" borderId="11" xfId="5" applyFont="1" applyBorder="1" applyAlignment="1">
      <alignment vertical="center" wrapText="1"/>
    </xf>
    <xf numFmtId="175" fontId="21" fillId="0" borderId="16" xfId="5" applyNumberFormat="1" applyFont="1" applyBorder="1" applyAlignment="1">
      <alignment horizontal="right" vertical="center" wrapText="1"/>
    </xf>
    <xf numFmtId="175" fontId="21" fillId="0" borderId="11" xfId="5" applyNumberFormat="1" applyFont="1" applyBorder="1" applyAlignment="1">
      <alignment horizontal="right" vertical="center" wrapText="1"/>
    </xf>
    <xf numFmtId="0" fontId="20" fillId="0" borderId="87" xfId="5" applyFont="1" applyBorder="1" applyAlignment="1">
      <alignment vertical="center" wrapText="1"/>
    </xf>
    <xf numFmtId="0" fontId="20" fillId="0" borderId="37" xfId="5" applyFont="1" applyBorder="1" applyAlignment="1">
      <alignment vertical="center" wrapText="1"/>
    </xf>
    <xf numFmtId="0" fontId="20" fillId="0" borderId="11" xfId="5" applyFont="1" applyBorder="1" applyAlignment="1">
      <alignment vertical="center" wrapText="1"/>
    </xf>
    <xf numFmtId="182" fontId="20" fillId="0" borderId="11" xfId="5" applyNumberFormat="1" applyFont="1" applyBorder="1" applyAlignment="1">
      <alignment horizontal="right" vertical="center" wrapText="1"/>
    </xf>
    <xf numFmtId="175" fontId="20" fillId="0" borderId="16" xfId="5" applyNumberFormat="1" applyFont="1" applyBorder="1" applyAlignment="1">
      <alignment horizontal="right" vertical="center" wrapText="1"/>
    </xf>
    <xf numFmtId="175" fontId="20" fillId="0" borderId="11" xfId="5" applyNumberFormat="1" applyFont="1" applyBorder="1" applyAlignment="1">
      <alignment horizontal="right" vertical="center" wrapText="1"/>
    </xf>
    <xf numFmtId="4" fontId="20" fillId="0" borderId="11" xfId="5" applyNumberFormat="1" applyFont="1" applyBorder="1" applyAlignment="1">
      <alignment horizontal="center" vertical="center" wrapText="1"/>
    </xf>
    <xf numFmtId="4" fontId="20" fillId="0" borderId="11" xfId="5" applyNumberFormat="1" applyFont="1" applyBorder="1" applyAlignment="1">
      <alignment horizontal="right" vertical="center" wrapText="1"/>
    </xf>
    <xf numFmtId="0" fontId="20" fillId="0" borderId="16" xfId="5" applyFont="1" applyBorder="1" applyAlignment="1">
      <alignment vertical="center" wrapText="1"/>
    </xf>
    <xf numFmtId="4" fontId="31" fillId="0" borderId="16" xfId="5" applyNumberFormat="1" applyFont="1" applyBorder="1" applyAlignment="1">
      <alignment horizontal="center" vertical="center" wrapText="1"/>
    </xf>
    <xf numFmtId="4" fontId="31" fillId="0" borderId="11" xfId="5" applyNumberFormat="1" applyFont="1" applyBorder="1" applyAlignment="1">
      <alignment horizontal="center" vertical="center" wrapText="1"/>
    </xf>
    <xf numFmtId="4" fontId="21" fillId="0" borderId="51" xfId="5" applyNumberFormat="1" applyFont="1" applyBorder="1" applyAlignment="1">
      <alignment horizontal="right" vertical="center" wrapText="1"/>
    </xf>
    <xf numFmtId="4" fontId="21" fillId="0" borderId="56" xfId="5" applyNumberFormat="1" applyFont="1" applyBorder="1" applyAlignment="1">
      <alignment horizontal="right" vertical="center" wrapText="1"/>
    </xf>
    <xf numFmtId="173" fontId="21" fillId="0" borderId="76" xfId="5" applyNumberFormat="1" applyFont="1" applyBorder="1" applyAlignment="1">
      <alignment horizontal="right" vertical="center" wrapText="1"/>
    </xf>
    <xf numFmtId="173" fontId="21" fillId="0" borderId="10" xfId="5" applyNumberFormat="1" applyFont="1" applyBorder="1" applyAlignment="1">
      <alignment horizontal="right" vertical="center" wrapText="1"/>
    </xf>
    <xf numFmtId="182" fontId="21" fillId="0" borderId="36" xfId="5" applyNumberFormat="1" applyFont="1" applyBorder="1" applyAlignment="1">
      <alignment horizontal="right" vertical="center" wrapText="1"/>
    </xf>
    <xf numFmtId="182" fontId="21" fillId="0" borderId="9" xfId="5" applyNumberFormat="1" applyFont="1" applyBorder="1" applyAlignment="1">
      <alignment horizontal="right" vertical="center" wrapText="1"/>
    </xf>
    <xf numFmtId="175" fontId="21" fillId="0" borderId="18" xfId="5" applyNumberFormat="1" applyFont="1" applyBorder="1" applyAlignment="1">
      <alignment horizontal="right" vertical="center" wrapText="1"/>
    </xf>
    <xf numFmtId="175" fontId="21" fillId="0" borderId="19" xfId="5" applyNumberFormat="1" applyFont="1" applyBorder="1" applyAlignment="1">
      <alignment horizontal="right" vertical="center" wrapText="1"/>
    </xf>
    <xf numFmtId="175" fontId="21" fillId="0" borderId="36" xfId="5" applyNumberFormat="1" applyFont="1" applyBorder="1" applyAlignment="1">
      <alignment horizontal="right" vertical="center" wrapText="1"/>
    </xf>
    <xf numFmtId="175" fontId="21" fillId="0" borderId="9" xfId="5" applyNumberFormat="1" applyFont="1" applyBorder="1" applyAlignment="1">
      <alignment horizontal="right" vertical="center" wrapText="1"/>
    </xf>
    <xf numFmtId="4" fontId="21" fillId="0" borderId="36" xfId="5" applyNumberFormat="1" applyFont="1" applyBorder="1" applyAlignment="1">
      <alignment horizontal="center" vertical="center" wrapText="1"/>
    </xf>
    <xf numFmtId="4" fontId="21" fillId="0" borderId="9" xfId="5" applyNumberFormat="1" applyFont="1" applyBorder="1" applyAlignment="1">
      <alignment horizontal="center" vertical="center" wrapText="1"/>
    </xf>
    <xf numFmtId="4" fontId="21" fillId="0" borderId="36" xfId="5" applyNumberFormat="1" applyFont="1" applyBorder="1" applyAlignment="1">
      <alignment horizontal="right" vertical="center" wrapText="1"/>
    </xf>
    <xf numFmtId="4" fontId="21" fillId="0" borderId="9" xfId="5" applyNumberFormat="1" applyFont="1" applyBorder="1" applyAlignment="1">
      <alignment horizontal="right" vertical="center" wrapText="1"/>
    </xf>
    <xf numFmtId="0" fontId="15" fillId="0" borderId="15" xfId="5" applyFont="1" applyBorder="1" applyAlignment="1">
      <alignment horizontal="right" vertical="center" wrapText="1"/>
    </xf>
    <xf numFmtId="0" fontId="20" fillId="0" borderId="48" xfId="5" applyFont="1" applyBorder="1" applyAlignment="1">
      <alignment horizontal="right" vertical="center" wrapText="1"/>
    </xf>
    <xf numFmtId="0" fontId="20" fillId="0" borderId="49" xfId="5" applyFont="1" applyBorder="1" applyAlignment="1">
      <alignment horizontal="right" vertical="center" wrapText="1"/>
    </xf>
    <xf numFmtId="0" fontId="20" fillId="0" borderId="18" xfId="5" applyFont="1" applyBorder="1" applyAlignment="1">
      <alignment horizontal="right" vertical="center" wrapText="1"/>
    </xf>
    <xf numFmtId="0" fontId="20" fillId="0" borderId="19" xfId="5" applyFont="1" applyBorder="1" applyAlignment="1">
      <alignment horizontal="right" vertical="center" wrapText="1"/>
    </xf>
    <xf numFmtId="0" fontId="20" fillId="0" borderId="36" xfId="5" applyFont="1" applyBorder="1" applyAlignment="1">
      <alignment horizontal="right" vertical="center" wrapText="1"/>
    </xf>
    <xf numFmtId="0" fontId="20" fillId="0" borderId="9" xfId="5" applyFont="1" applyBorder="1" applyAlignment="1">
      <alignment horizontal="right" vertical="center" wrapText="1"/>
    </xf>
    <xf numFmtId="0" fontId="21" fillId="0" borderId="18" xfId="5" applyFont="1" applyBorder="1" applyAlignment="1">
      <alignment horizontal="right" vertical="center" wrapText="1"/>
    </xf>
    <xf numFmtId="0" fontId="21" fillId="0" borderId="19" xfId="5" applyFont="1" applyBorder="1" applyAlignment="1">
      <alignment horizontal="right" vertical="center" wrapText="1"/>
    </xf>
    <xf numFmtId="0" fontId="21" fillId="0" borderId="36" xfId="5" applyFont="1" applyBorder="1" applyAlignment="1">
      <alignment horizontal="right" vertical="center" wrapText="1"/>
    </xf>
    <xf numFmtId="0" fontId="21" fillId="0" borderId="9" xfId="5" applyFont="1" applyBorder="1" applyAlignment="1">
      <alignment horizontal="right" vertical="center" wrapText="1"/>
    </xf>
    <xf numFmtId="0" fontId="21" fillId="0" borderId="17" xfId="5" applyFont="1" applyBorder="1" applyAlignment="1">
      <alignment horizontal="right" vertical="center" wrapText="1"/>
    </xf>
    <xf numFmtId="0" fontId="21" fillId="0" borderId="10" xfId="5" applyFont="1" applyBorder="1" applyAlignment="1">
      <alignment horizontal="right" vertical="center" wrapText="1"/>
    </xf>
    <xf numFmtId="0" fontId="21" fillId="0" borderId="18" xfId="5" applyFont="1" applyBorder="1" applyAlignment="1">
      <alignment vertical="center" wrapText="1"/>
    </xf>
    <xf numFmtId="0" fontId="21" fillId="0" borderId="21" xfId="5" applyFont="1" applyBorder="1" applyAlignment="1">
      <alignment vertical="center" wrapText="1"/>
    </xf>
    <xf numFmtId="0" fontId="21" fillId="0" borderId="19" xfId="5" applyFont="1" applyBorder="1" applyAlignment="1">
      <alignment vertical="center" wrapText="1"/>
    </xf>
    <xf numFmtId="0" fontId="21" fillId="0" borderId="36" xfId="5" applyFont="1" applyBorder="1" applyAlignment="1">
      <alignment vertical="center" wrapText="1"/>
    </xf>
    <xf numFmtId="0" fontId="21" fillId="0" borderId="20" xfId="5" applyFont="1" applyBorder="1" applyAlignment="1">
      <alignment vertical="center" wrapText="1"/>
    </xf>
    <xf numFmtId="0" fontId="21" fillId="0" borderId="9" xfId="5" applyFont="1" applyBorder="1" applyAlignment="1">
      <alignment vertical="center" wrapText="1"/>
    </xf>
    <xf numFmtId="4" fontId="21" fillId="0" borderId="21" xfId="5" applyNumberFormat="1" applyFont="1" applyBorder="1" applyAlignment="1">
      <alignment horizontal="right" vertical="center" wrapText="1"/>
    </xf>
    <xf numFmtId="4" fontId="21" fillId="0" borderId="20" xfId="5" applyNumberFormat="1" applyFont="1" applyBorder="1" applyAlignment="1">
      <alignment horizontal="right" vertical="center" wrapText="1"/>
    </xf>
    <xf numFmtId="4" fontId="21" fillId="0" borderId="17" xfId="5" applyNumberFormat="1" applyFont="1" applyBorder="1" applyAlignment="1">
      <alignment horizontal="right" vertical="center" wrapText="1"/>
    </xf>
    <xf numFmtId="4" fontId="21" fillId="0" borderId="89" xfId="5" applyNumberFormat="1" applyFont="1" applyBorder="1" applyAlignment="1">
      <alignment horizontal="right" vertical="center" wrapText="1"/>
    </xf>
    <xf numFmtId="182" fontId="21" fillId="0" borderId="37" xfId="5" applyNumberFormat="1" applyFont="1" applyBorder="1" applyAlignment="1">
      <alignment horizontal="right" vertical="center" wrapText="1"/>
    </xf>
    <xf numFmtId="173" fontId="21" fillId="0" borderId="17" xfId="5" applyNumberFormat="1" applyFont="1" applyBorder="1" applyAlignment="1">
      <alignment horizontal="right" vertical="center" wrapText="1"/>
    </xf>
    <xf numFmtId="173" fontId="21" fillId="0" borderId="89" xfId="5" applyNumberFormat="1" applyFont="1" applyBorder="1" applyAlignment="1">
      <alignment horizontal="right" vertical="center" wrapText="1"/>
    </xf>
    <xf numFmtId="0" fontId="20" fillId="0" borderId="9" xfId="5" applyFont="1" applyBorder="1" applyAlignment="1">
      <alignment vertical="center" wrapText="1"/>
    </xf>
    <xf numFmtId="0" fontId="27" fillId="0" borderId="11" xfId="0" applyFont="1" applyBorder="1" applyAlignment="1">
      <alignment horizontal="right" vertical="center" wrapText="1"/>
    </xf>
    <xf numFmtId="175" fontId="21" fillId="0" borderId="18" xfId="5" applyNumberFormat="1" applyFont="1" applyBorder="1" applyAlignment="1">
      <alignment vertical="center" wrapText="1"/>
    </xf>
    <xf numFmtId="175" fontId="21" fillId="0" borderId="19" xfId="5" applyNumberFormat="1" applyFont="1" applyBorder="1" applyAlignment="1">
      <alignment vertical="center" wrapText="1"/>
    </xf>
    <xf numFmtId="175" fontId="21" fillId="0" borderId="36" xfId="5" applyNumberFormat="1" applyFont="1" applyBorder="1" applyAlignment="1">
      <alignment vertical="center" wrapText="1"/>
    </xf>
    <xf numFmtId="175" fontId="21" fillId="0" borderId="9" xfId="5" applyNumberFormat="1" applyFont="1" applyBorder="1" applyAlignment="1">
      <alignment vertical="center" wrapText="1"/>
    </xf>
    <xf numFmtId="0" fontId="21" fillId="0" borderId="14" xfId="5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" fontId="20" fillId="0" borderId="18" xfId="5" applyNumberFormat="1" applyFont="1" applyBorder="1" applyAlignment="1">
      <alignment horizontal="center" vertical="center" wrapText="1"/>
    </xf>
    <xf numFmtId="4" fontId="20" fillId="0" borderId="19" xfId="5" applyNumberFormat="1" applyFont="1" applyBorder="1" applyAlignment="1">
      <alignment horizontal="center" vertical="center" wrapText="1"/>
    </xf>
    <xf numFmtId="4" fontId="20" fillId="0" borderId="36" xfId="5" applyNumberFormat="1" applyFont="1" applyBorder="1" applyAlignment="1">
      <alignment horizontal="center" vertical="center" wrapText="1"/>
    </xf>
    <xf numFmtId="4" fontId="20" fillId="0" borderId="9" xfId="5" applyNumberFormat="1" applyFont="1" applyBorder="1" applyAlignment="1">
      <alignment horizontal="center" vertical="center" wrapText="1"/>
    </xf>
    <xf numFmtId="4" fontId="20" fillId="0" borderId="18" xfId="5" applyNumberFormat="1" applyFont="1" applyBorder="1" applyAlignment="1">
      <alignment horizontal="right" vertical="center" wrapText="1"/>
    </xf>
    <xf numFmtId="4" fontId="20" fillId="0" borderId="19" xfId="5" applyNumberFormat="1" applyFont="1" applyBorder="1" applyAlignment="1">
      <alignment horizontal="right" vertical="center" wrapText="1"/>
    </xf>
    <xf numFmtId="4" fontId="20" fillId="0" borderId="36" xfId="5" applyNumberFormat="1" applyFont="1" applyBorder="1" applyAlignment="1">
      <alignment horizontal="right" vertical="center" wrapText="1"/>
    </xf>
    <xf numFmtId="4" fontId="20" fillId="0" borderId="9" xfId="5" applyNumberFormat="1" applyFont="1" applyBorder="1" applyAlignment="1">
      <alignment horizontal="right" vertical="center" wrapText="1"/>
    </xf>
    <xf numFmtId="0" fontId="20" fillId="0" borderId="88" xfId="5" applyFont="1" applyBorder="1" applyAlignment="1">
      <alignment vertical="center" wrapText="1"/>
    </xf>
    <xf numFmtId="0" fontId="20" fillId="0" borderId="19" xfId="5" applyFont="1" applyBorder="1" applyAlignment="1">
      <alignment vertical="center" wrapText="1"/>
    </xf>
    <xf numFmtId="0" fontId="20" fillId="0" borderId="57" xfId="5" applyFont="1" applyBorder="1" applyAlignment="1">
      <alignment vertical="center" wrapText="1"/>
    </xf>
    <xf numFmtId="173" fontId="20" fillId="0" borderId="17" xfId="5" applyNumberFormat="1" applyFont="1" applyBorder="1" applyAlignment="1">
      <alignment horizontal="right" vertical="center" wrapText="1"/>
    </xf>
    <xf numFmtId="173" fontId="20" fillId="0" borderId="10" xfId="5" applyNumberFormat="1" applyFont="1" applyBorder="1" applyAlignment="1">
      <alignment horizontal="right" vertical="center" wrapText="1"/>
    </xf>
    <xf numFmtId="182" fontId="20" fillId="0" borderId="18" xfId="5" applyNumberFormat="1" applyFont="1" applyBorder="1" applyAlignment="1">
      <alignment horizontal="right" vertical="center" wrapText="1"/>
    </xf>
    <xf numFmtId="182" fontId="20" fillId="0" borderId="19" xfId="5" applyNumberFormat="1" applyFont="1" applyBorder="1" applyAlignment="1">
      <alignment horizontal="right" vertical="center" wrapText="1"/>
    </xf>
    <xf numFmtId="182" fontId="20" fillId="0" borderId="36" xfId="5" applyNumberFormat="1" applyFont="1" applyBorder="1" applyAlignment="1">
      <alignment horizontal="right" vertical="center" wrapText="1"/>
    </xf>
    <xf numFmtId="182" fontId="20" fillId="0" borderId="9" xfId="5" applyNumberFormat="1" applyFont="1" applyBorder="1" applyAlignment="1">
      <alignment horizontal="right" vertical="center" wrapText="1"/>
    </xf>
    <xf numFmtId="175" fontId="20" fillId="0" borderId="18" xfId="5" applyNumberFormat="1" applyFont="1" applyBorder="1" applyAlignment="1">
      <alignment horizontal="right" vertical="center" wrapText="1"/>
    </xf>
    <xf numFmtId="175" fontId="20" fillId="0" borderId="19" xfId="5" applyNumberFormat="1" applyFont="1" applyBorder="1" applyAlignment="1">
      <alignment horizontal="right" vertical="center" wrapText="1"/>
    </xf>
    <xf numFmtId="175" fontId="20" fillId="0" borderId="36" xfId="5" applyNumberFormat="1" applyFont="1" applyBorder="1" applyAlignment="1">
      <alignment horizontal="right" vertical="center" wrapText="1"/>
    </xf>
    <xf numFmtId="175" fontId="20" fillId="0" borderId="9" xfId="5" applyNumberFormat="1" applyFont="1" applyBorder="1" applyAlignment="1">
      <alignment horizontal="right" vertical="center" wrapText="1"/>
    </xf>
    <xf numFmtId="4" fontId="20" fillId="0" borderId="51" xfId="5" applyNumberFormat="1" applyFont="1" applyBorder="1" applyAlignment="1">
      <alignment horizontal="right" vertical="center" wrapText="1"/>
    </xf>
    <xf numFmtId="4" fontId="20" fillId="0" borderId="56" xfId="5" applyNumberFormat="1" applyFont="1" applyBorder="1" applyAlignment="1">
      <alignment horizontal="right" vertical="center" wrapText="1"/>
    </xf>
    <xf numFmtId="0" fontId="21" fillId="0" borderId="17" xfId="5" applyFont="1" applyBorder="1" applyAlignment="1">
      <alignment horizontal="justify" vertical="center" wrapText="1"/>
    </xf>
    <xf numFmtId="0" fontId="21" fillId="0" borderId="10" xfId="5" applyFont="1" applyBorder="1" applyAlignment="1">
      <alignment horizontal="justify" vertical="center" wrapText="1"/>
    </xf>
    <xf numFmtId="0" fontId="21" fillId="0" borderId="18" xfId="5" applyFont="1" applyBorder="1" applyAlignment="1">
      <alignment horizontal="justify" vertical="center" wrapText="1"/>
    </xf>
    <xf numFmtId="0" fontId="21" fillId="0" borderId="21" xfId="5" applyFont="1" applyBorder="1" applyAlignment="1">
      <alignment horizontal="justify" vertical="center" wrapText="1"/>
    </xf>
    <xf numFmtId="0" fontId="21" fillId="0" borderId="19" xfId="5" applyFont="1" applyBorder="1" applyAlignment="1">
      <alignment horizontal="justify" vertical="center" wrapText="1"/>
    </xf>
    <xf numFmtId="0" fontId="21" fillId="0" borderId="36" xfId="5" applyFont="1" applyBorder="1" applyAlignment="1">
      <alignment horizontal="justify" vertical="center" wrapText="1"/>
    </xf>
    <xf numFmtId="0" fontId="21" fillId="0" borderId="20" xfId="5" applyFont="1" applyBorder="1" applyAlignment="1">
      <alignment horizontal="justify" vertical="center" wrapText="1"/>
    </xf>
    <xf numFmtId="0" fontId="21" fillId="0" borderId="9" xfId="5" applyFont="1" applyBorder="1" applyAlignment="1">
      <alignment horizontal="justify" vertical="center" wrapText="1"/>
    </xf>
    <xf numFmtId="0" fontId="21" fillId="0" borderId="16" xfId="5" applyFont="1" applyBorder="1" applyAlignment="1">
      <alignment horizontal="justify" vertical="center" wrapText="1"/>
    </xf>
    <xf numFmtId="0" fontId="21" fillId="0" borderId="37" xfId="5" applyFont="1" applyBorder="1" applyAlignment="1">
      <alignment horizontal="justify" vertical="center" wrapText="1"/>
    </xf>
    <xf numFmtId="0" fontId="21" fillId="0" borderId="11" xfId="5" applyFont="1" applyBorder="1" applyAlignment="1">
      <alignment horizontal="justify" vertical="center" wrapText="1"/>
    </xf>
    <xf numFmtId="0" fontId="20" fillId="0" borderId="16" xfId="5" applyFont="1" applyBorder="1" applyAlignment="1">
      <alignment horizontal="justify" vertical="center" wrapText="1"/>
    </xf>
    <xf numFmtId="0" fontId="20" fillId="0" borderId="37" xfId="5" applyFont="1" applyBorder="1" applyAlignment="1">
      <alignment horizontal="justify" vertical="center" wrapText="1"/>
    </xf>
    <xf numFmtId="0" fontId="20" fillId="0" borderId="11" xfId="5" applyFont="1" applyBorder="1" applyAlignment="1">
      <alignment horizontal="justify" vertical="center" wrapText="1"/>
    </xf>
    <xf numFmtId="0" fontId="48" fillId="0" borderId="11" xfId="1" applyFont="1" applyBorder="1" applyAlignment="1">
      <alignment horizontal="right" vertical="center" wrapText="1"/>
    </xf>
    <xf numFmtId="0" fontId="20" fillId="0" borderId="87" xfId="5" applyFont="1" applyBorder="1" applyAlignment="1">
      <alignment horizontal="justify" vertical="center" wrapText="1"/>
    </xf>
    <xf numFmtId="4" fontId="27" fillId="0" borderId="11" xfId="0" applyNumberFormat="1" applyFont="1" applyBorder="1" applyAlignment="1">
      <alignment horizontal="center" vertical="center" wrapText="1"/>
    </xf>
    <xf numFmtId="4" fontId="20" fillId="0" borderId="86" xfId="5" applyNumberFormat="1" applyFont="1" applyBorder="1" applyAlignment="1">
      <alignment horizontal="right" vertical="center" wrapText="1"/>
    </xf>
    <xf numFmtId="0" fontId="19" fillId="0" borderId="13" xfId="5" applyFont="1" applyBorder="1" applyAlignment="1">
      <alignment horizontal="center" vertical="center" wrapText="1"/>
    </xf>
    <xf numFmtId="0" fontId="14" fillId="0" borderId="13" xfId="5" applyFont="1" applyBorder="1" applyAlignment="1">
      <alignment horizontal="right" vertical="center" wrapText="1"/>
    </xf>
    <xf numFmtId="0" fontId="20" fillId="0" borderId="81" xfId="5" applyFont="1" applyBorder="1" applyAlignment="1">
      <alignment vertical="center" wrapText="1"/>
    </xf>
    <xf numFmtId="0" fontId="20" fillId="0" borderId="82" xfId="5" applyFont="1" applyBorder="1" applyAlignment="1">
      <alignment vertical="center" wrapText="1"/>
    </xf>
    <xf numFmtId="0" fontId="20" fillId="0" borderId="83" xfId="5" applyFont="1" applyBorder="1" applyAlignment="1">
      <alignment vertical="center" wrapText="1"/>
    </xf>
    <xf numFmtId="173" fontId="20" fillId="0" borderId="84" xfId="5" applyNumberFormat="1" applyFont="1" applyBorder="1" applyAlignment="1">
      <alignment horizontal="right" vertical="center" wrapText="1"/>
    </xf>
    <xf numFmtId="182" fontId="20" fillId="0" borderId="85" xfId="5" applyNumberFormat="1" applyFont="1" applyBorder="1" applyAlignment="1">
      <alignment horizontal="right" vertical="center" wrapText="1"/>
    </xf>
    <xf numFmtId="182" fontId="20" fillId="0" borderId="83" xfId="5" applyNumberFormat="1" applyFont="1" applyBorder="1" applyAlignment="1">
      <alignment horizontal="right" vertical="center" wrapText="1"/>
    </xf>
    <xf numFmtId="175" fontId="20" fillId="0" borderId="85" xfId="5" applyNumberFormat="1" applyFont="1" applyBorder="1" applyAlignment="1">
      <alignment horizontal="right" vertical="center" wrapText="1"/>
    </xf>
    <xf numFmtId="175" fontId="20" fillId="0" borderId="83" xfId="5" applyNumberFormat="1" applyFont="1" applyBorder="1" applyAlignment="1">
      <alignment horizontal="right" vertical="center" wrapText="1"/>
    </xf>
    <xf numFmtId="4" fontId="20" fillId="0" borderId="85" xfId="5" applyNumberFormat="1" applyFont="1" applyBorder="1" applyAlignment="1">
      <alignment horizontal="center" vertical="center" wrapText="1"/>
    </xf>
    <xf numFmtId="4" fontId="20" fillId="0" borderId="83" xfId="5" applyNumberFormat="1" applyFont="1" applyBorder="1" applyAlignment="1">
      <alignment horizontal="center" vertical="center" wrapText="1"/>
    </xf>
    <xf numFmtId="0" fontId="20" fillId="0" borderId="77" xfId="5" applyFont="1" applyBorder="1" applyAlignment="1">
      <alignment horizontal="center" vertical="center" wrapText="1"/>
    </xf>
    <xf numFmtId="0" fontId="20" fillId="0" borderId="78" xfId="5" applyFont="1" applyBorder="1" applyAlignment="1">
      <alignment horizontal="center" vertical="center" wrapText="1"/>
    </xf>
    <xf numFmtId="0" fontId="20" fillId="0" borderId="46" xfId="5" applyFont="1" applyBorder="1" applyAlignment="1">
      <alignment horizontal="center" vertical="center" wrapText="1"/>
    </xf>
    <xf numFmtId="0" fontId="20" fillId="0" borderId="77" xfId="5" applyFont="1" applyBorder="1" applyAlignment="1">
      <alignment horizontal="right" vertical="center" wrapText="1"/>
    </xf>
    <xf numFmtId="0" fontId="20" fillId="0" borderId="46" xfId="5" applyFont="1" applyBorder="1" applyAlignment="1">
      <alignment horizontal="right" vertical="center" wrapText="1"/>
    </xf>
    <xf numFmtId="0" fontId="20" fillId="0" borderId="79" xfId="5" applyFont="1" applyBorder="1" applyAlignment="1">
      <alignment horizontal="center" vertical="center" wrapText="1"/>
    </xf>
    <xf numFmtId="0" fontId="20" fillId="0" borderId="80" xfId="5" applyFont="1" applyBorder="1" applyAlignment="1">
      <alignment horizontal="center" vertical="center" wrapText="1"/>
    </xf>
    <xf numFmtId="0" fontId="16" fillId="0" borderId="0" xfId="5" applyFont="1" applyAlignment="1">
      <alignment vertical="center" wrapText="1"/>
    </xf>
    <xf numFmtId="0" fontId="17" fillId="0" borderId="0" xfId="5" applyFont="1" applyAlignment="1">
      <alignment horizontal="center" vertical="center" wrapText="1"/>
    </xf>
    <xf numFmtId="0" fontId="18" fillId="0" borderId="13" xfId="5" applyFont="1" applyBorder="1" applyAlignment="1">
      <alignment horizontal="center" vertical="center" wrapText="1"/>
    </xf>
    <xf numFmtId="0" fontId="19" fillId="0" borderId="13" xfId="5" applyFont="1" applyBorder="1" applyAlignment="1">
      <alignment horizontal="right" vertical="center" wrapText="1"/>
    </xf>
    <xf numFmtId="4" fontId="21" fillId="0" borderId="75" xfId="5" applyNumberFormat="1" applyFont="1" applyBorder="1" applyAlignment="1">
      <alignment horizontal="right" vertical="center" wrapText="1"/>
    </xf>
    <xf numFmtId="4" fontId="21" fillId="0" borderId="37" xfId="5" applyNumberFormat="1" applyFont="1" applyBorder="1" applyAlignment="1">
      <alignment horizontal="right" vertical="center" wrapText="1"/>
    </xf>
    <xf numFmtId="0" fontId="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30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92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4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68" xfId="2" applyNumberFormat="1" applyFont="1" applyFill="1" applyBorder="1" applyAlignment="1" applyProtection="1">
      <alignment horizontal="justify" vertical="justify" wrapText="1"/>
      <protection hidden="1"/>
    </xf>
    <xf numFmtId="175" fontId="24" fillId="0" borderId="91" xfId="2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1" applyFont="1" applyAlignment="1">
      <alignment vertical="center" wrapText="1"/>
    </xf>
    <xf numFmtId="0" fontId="24" fillId="0" borderId="0" xfId="1" applyFont="1" applyFill="1" applyAlignment="1">
      <alignment horizontal="center" wrapText="1"/>
    </xf>
    <xf numFmtId="0" fontId="24" fillId="0" borderId="16" xfId="2" applyNumberFormat="1" applyFont="1" applyFill="1" applyBorder="1" applyAlignment="1" applyProtection="1">
      <alignment horizontal="center" vertical="justify"/>
      <protection hidden="1"/>
    </xf>
    <xf numFmtId="0" fontId="24" fillId="0" borderId="37" xfId="2" applyNumberFormat="1" applyFont="1" applyFill="1" applyBorder="1" applyAlignment="1" applyProtection="1">
      <alignment horizontal="center" vertical="justify"/>
      <protection hidden="1"/>
    </xf>
    <xf numFmtId="0" fontId="24" fillId="0" borderId="23" xfId="2" applyNumberFormat="1" applyFont="1" applyFill="1" applyBorder="1" applyAlignment="1" applyProtection="1">
      <alignment horizontal="center" vertical="justify"/>
      <protection hidden="1"/>
    </xf>
    <xf numFmtId="0" fontId="4" fillId="0" borderId="71" xfId="2" applyNumberFormat="1" applyFont="1" applyFill="1" applyBorder="1" applyAlignment="1" applyProtection="1">
      <alignment horizontal="justify" vertical="justify" wrapText="1"/>
      <protection hidden="1"/>
    </xf>
    <xf numFmtId="0" fontId="4" fillId="4" borderId="1" xfId="2" applyNumberFormat="1" applyFont="1" applyFill="1" applyBorder="1" applyAlignment="1" applyProtection="1">
      <alignment horizontal="justify" vertical="justify" wrapText="1"/>
      <protection hidden="1"/>
    </xf>
    <xf numFmtId="0" fontId="4" fillId="4" borderId="8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0" xfId="0" applyFont="1" applyAlignment="1">
      <alignment vertical="distributed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8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</cellXfs>
  <cellStyles count="8">
    <cellStyle name="Обычный" xfId="0" builtinId="0"/>
    <cellStyle name="Обычный 2" xfId="1"/>
    <cellStyle name="Обычный 2 2" xfId="2"/>
    <cellStyle name="Обычный 2 3" xfId="3"/>
    <cellStyle name="Обычный 4" xfId="4"/>
    <cellStyle name="Обычный 4 2" xfId="5"/>
    <cellStyle name="Финансовый" xfId="6" builtinId="3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esktop/&#1041;&#1102;&#1076;&#1078;&#1077;&#1090;%202018/&#1089;&#1077;&#1089;&#1089;&#1080;&#1103;%2017.10.2018/&#1087;&#1088;&#1080;&#1083;&#1086;&#1078;&#1077;&#1085;&#1080;&#1077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80" zoomScaleNormal="80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0.140625" customWidth="1"/>
    <col min="5" max="5" width="14.42578125" customWidth="1"/>
    <col min="6" max="6" width="14.140625" customWidth="1"/>
  </cols>
  <sheetData>
    <row r="1" spans="1:6" ht="24" customHeight="1" x14ac:dyDescent="0.2">
      <c r="C1" s="441" t="s">
        <v>388</v>
      </c>
      <c r="D1" s="442"/>
      <c r="E1" s="442"/>
    </row>
    <row r="2" spans="1:6" ht="54.75" customHeight="1" x14ac:dyDescent="0.2">
      <c r="C2" s="442"/>
      <c r="D2" s="442"/>
      <c r="E2" s="442"/>
    </row>
    <row r="3" spans="1:6" ht="18.75" x14ac:dyDescent="0.3">
      <c r="A3" s="438" t="s">
        <v>41</v>
      </c>
      <c r="B3" s="439"/>
      <c r="C3" s="439"/>
      <c r="D3" s="439"/>
    </row>
    <row r="4" spans="1:6" ht="18.75" x14ac:dyDescent="0.3">
      <c r="A4" s="440" t="s">
        <v>389</v>
      </c>
      <c r="B4" s="440"/>
      <c r="C4" s="440"/>
      <c r="D4" s="440"/>
    </row>
    <row r="5" spans="1:6" ht="18.75" x14ac:dyDescent="0.3">
      <c r="A5" s="2"/>
      <c r="E5" t="s">
        <v>0</v>
      </c>
    </row>
    <row r="6" spans="1:6" ht="131.25" x14ac:dyDescent="0.3">
      <c r="A6" s="3" t="s">
        <v>258</v>
      </c>
      <c r="B6" s="3" t="s">
        <v>259</v>
      </c>
      <c r="C6" s="50" t="s">
        <v>261</v>
      </c>
      <c r="D6" s="3" t="s">
        <v>40</v>
      </c>
      <c r="E6" s="39" t="s">
        <v>262</v>
      </c>
      <c r="F6" s="39" t="s">
        <v>387</v>
      </c>
    </row>
    <row r="7" spans="1:6" ht="56.25" x14ac:dyDescent="0.3">
      <c r="A7" s="3" t="s">
        <v>1</v>
      </c>
      <c r="B7" s="4" t="s">
        <v>2</v>
      </c>
      <c r="C7" s="5">
        <v>0</v>
      </c>
      <c r="D7" s="46">
        <v>0</v>
      </c>
      <c r="E7" s="47">
        <v>0</v>
      </c>
      <c r="F7" s="45">
        <v>0</v>
      </c>
    </row>
    <row r="8" spans="1:6" ht="37.5" x14ac:dyDescent="0.3">
      <c r="A8" s="6" t="s">
        <v>3</v>
      </c>
      <c r="B8" s="7" t="s">
        <v>4</v>
      </c>
      <c r="C8" s="46">
        <v>0</v>
      </c>
      <c r="D8" s="46" t="e">
        <f>D9+D13</f>
        <v>#REF!</v>
      </c>
      <c r="E8" s="47">
        <v>0</v>
      </c>
      <c r="F8" s="41">
        <v>0</v>
      </c>
    </row>
    <row r="9" spans="1:6" ht="18.75" x14ac:dyDescent="0.3">
      <c r="A9" s="6" t="s">
        <v>5</v>
      </c>
      <c r="B9" s="7" t="s">
        <v>6</v>
      </c>
      <c r="C9" s="101">
        <f t="shared" ref="C9:D11" si="0">C10</f>
        <v>-4495560</v>
      </c>
      <c r="D9" s="101" t="e">
        <f t="shared" si="0"/>
        <v>#REF!</v>
      </c>
      <c r="E9" s="102">
        <f t="shared" ref="E9:F11" si="1">E10</f>
        <v>-4306000</v>
      </c>
      <c r="F9" s="103">
        <f t="shared" si="1"/>
        <v>-4722900</v>
      </c>
    </row>
    <row r="10" spans="1:6" ht="37.5" x14ac:dyDescent="0.3">
      <c r="A10" s="6" t="s">
        <v>7</v>
      </c>
      <c r="B10" s="7" t="s">
        <v>8</v>
      </c>
      <c r="C10" s="101">
        <f t="shared" si="0"/>
        <v>-4495560</v>
      </c>
      <c r="D10" s="101" t="e">
        <f t="shared" si="0"/>
        <v>#REF!</v>
      </c>
      <c r="E10" s="102">
        <f t="shared" si="1"/>
        <v>-4306000</v>
      </c>
      <c r="F10" s="103">
        <f t="shared" si="1"/>
        <v>-4722900</v>
      </c>
    </row>
    <row r="11" spans="1:6" ht="37.5" x14ac:dyDescent="0.3">
      <c r="A11" s="6" t="s">
        <v>9</v>
      </c>
      <c r="B11" s="7" t="s">
        <v>10</v>
      </c>
      <c r="C11" s="101">
        <f t="shared" si="0"/>
        <v>-4495560</v>
      </c>
      <c r="D11" s="104" t="e">
        <f t="shared" si="0"/>
        <v>#REF!</v>
      </c>
      <c r="E11" s="102">
        <f t="shared" si="1"/>
        <v>-4306000</v>
      </c>
      <c r="F11" s="103">
        <f t="shared" si="1"/>
        <v>-4722900</v>
      </c>
    </row>
    <row r="12" spans="1:6" ht="37.5" x14ac:dyDescent="0.3">
      <c r="A12" s="6" t="s">
        <v>11</v>
      </c>
      <c r="B12" s="7" t="s">
        <v>12</v>
      </c>
      <c r="C12" s="101">
        <f>-'Приложение 5'!C11</f>
        <v>-4495560</v>
      </c>
      <c r="D12" s="101" t="e">
        <f>-#REF!</f>
        <v>#REF!</v>
      </c>
      <c r="E12" s="102">
        <f>-'Приложение 5'!D11</f>
        <v>-4306000</v>
      </c>
      <c r="F12" s="103">
        <f>-'Приложение 5'!E11</f>
        <v>-4722900</v>
      </c>
    </row>
    <row r="13" spans="1:6" ht="18.75" x14ac:dyDescent="0.3">
      <c r="A13" s="6" t="s">
        <v>13</v>
      </c>
      <c r="B13" s="7" t="s">
        <v>14</v>
      </c>
      <c r="C13" s="101">
        <f t="shared" ref="C13:D15" si="2">C14</f>
        <v>4495560</v>
      </c>
      <c r="D13" s="101" t="e">
        <f t="shared" si="2"/>
        <v>#REF!</v>
      </c>
      <c r="E13" s="105">
        <f t="shared" ref="E13:F15" si="3">E14</f>
        <v>4306000</v>
      </c>
      <c r="F13" s="23">
        <f t="shared" si="3"/>
        <v>4722900</v>
      </c>
    </row>
    <row r="14" spans="1:6" ht="37.5" x14ac:dyDescent="0.3">
      <c r="A14" s="6" t="s">
        <v>15</v>
      </c>
      <c r="B14" s="7" t="s">
        <v>16</v>
      </c>
      <c r="C14" s="104">
        <f t="shared" si="2"/>
        <v>4495560</v>
      </c>
      <c r="D14" s="101" t="e">
        <f t="shared" si="2"/>
        <v>#REF!</v>
      </c>
      <c r="E14" s="105">
        <f t="shared" si="3"/>
        <v>4306000</v>
      </c>
      <c r="F14" s="23">
        <f t="shared" si="3"/>
        <v>4722900</v>
      </c>
    </row>
    <row r="15" spans="1:6" ht="37.5" x14ac:dyDescent="0.3">
      <c r="A15" s="6" t="s">
        <v>17</v>
      </c>
      <c r="B15" s="7" t="s">
        <v>18</v>
      </c>
      <c r="C15" s="101">
        <f t="shared" si="2"/>
        <v>4495560</v>
      </c>
      <c r="D15" s="106" t="e">
        <f t="shared" si="2"/>
        <v>#REF!</v>
      </c>
      <c r="E15" s="105">
        <f t="shared" si="3"/>
        <v>4306000</v>
      </c>
      <c r="F15" s="23">
        <f t="shared" si="3"/>
        <v>4722900</v>
      </c>
    </row>
    <row r="16" spans="1:6" ht="37.5" x14ac:dyDescent="0.3">
      <c r="A16" s="6" t="s">
        <v>19</v>
      </c>
      <c r="B16" s="7" t="s">
        <v>20</v>
      </c>
      <c r="C16" s="101">
        <f>'Приложение 6'!D28</f>
        <v>4495560</v>
      </c>
      <c r="D16" s="107" t="e">
        <f>'Приложение 6'!E28</f>
        <v>#REF!</v>
      </c>
      <c r="E16" s="23">
        <f>'Приложение 6'!F28</f>
        <v>4306000</v>
      </c>
      <c r="F16" s="23">
        <f>'Приложение 6'!G28</f>
        <v>4722900</v>
      </c>
    </row>
    <row r="17" spans="1:6" ht="37.5" x14ac:dyDescent="0.3">
      <c r="A17" s="196"/>
      <c r="B17" s="197" t="s">
        <v>263</v>
      </c>
      <c r="C17" s="198">
        <v>0</v>
      </c>
      <c r="D17" s="198">
        <v>0</v>
      </c>
      <c r="E17" s="198">
        <v>0</v>
      </c>
      <c r="F17" s="198">
        <v>0</v>
      </c>
    </row>
    <row r="18" spans="1:6" ht="18.75" x14ac:dyDescent="0.3">
      <c r="A18" s="8"/>
      <c r="B18" s="9"/>
      <c r="C18" s="10"/>
      <c r="D18" s="10"/>
    </row>
    <row r="19" spans="1:6" ht="18.75" x14ac:dyDescent="0.3">
      <c r="A19" s="8"/>
      <c r="B19" s="9"/>
      <c r="C19" s="10"/>
      <c r="D19" s="10"/>
    </row>
    <row r="20" spans="1:6" ht="18.75" x14ac:dyDescent="0.3">
      <c r="A20" s="8"/>
      <c r="B20" s="9"/>
      <c r="C20" s="10"/>
      <c r="D20" s="10"/>
    </row>
    <row r="21" spans="1:6" x14ac:dyDescent="0.2">
      <c r="C21" s="11"/>
      <c r="D21" s="11"/>
    </row>
    <row r="22" spans="1:6" x14ac:dyDescent="0.2">
      <c r="C22" s="11"/>
      <c r="D22" s="11"/>
    </row>
    <row r="23" spans="1:6" x14ac:dyDescent="0.2">
      <c r="C23" s="11"/>
      <c r="D23" s="11"/>
    </row>
    <row r="24" spans="1:6" x14ac:dyDescent="0.2">
      <c r="C24" s="11"/>
      <c r="D24" s="11"/>
    </row>
    <row r="25" spans="1:6" x14ac:dyDescent="0.2">
      <c r="C25" s="11"/>
      <c r="D25" s="11"/>
    </row>
    <row r="26" spans="1:6" x14ac:dyDescent="0.2">
      <c r="C26" s="11"/>
      <c r="D26" s="11"/>
    </row>
    <row r="27" spans="1:6" x14ac:dyDescent="0.2">
      <c r="C27" s="11"/>
      <c r="D27" s="11"/>
    </row>
    <row r="28" spans="1:6" x14ac:dyDescent="0.2">
      <c r="C28" s="11"/>
      <c r="D28" s="11"/>
    </row>
    <row r="29" spans="1:6" x14ac:dyDescent="0.2">
      <c r="C29" s="11"/>
      <c r="D29" s="11"/>
    </row>
    <row r="30" spans="1:6" x14ac:dyDescent="0.2">
      <c r="C30" s="11"/>
      <c r="D30" s="11"/>
    </row>
    <row r="31" spans="1:6" x14ac:dyDescent="0.2">
      <c r="C31" s="11"/>
      <c r="D31" s="11"/>
    </row>
    <row r="32" spans="1:6" x14ac:dyDescent="0.2">
      <c r="C32" s="11"/>
      <c r="D32" s="11"/>
    </row>
  </sheetData>
  <mergeCells count="3">
    <mergeCell ref="A3:D3"/>
    <mergeCell ref="A4:D4"/>
    <mergeCell ref="C1:E2"/>
  </mergeCells>
  <phoneticPr fontId="10" type="noConversion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workbookViewId="0">
      <selection activeCell="C11" sqref="C11:F11"/>
    </sheetView>
  </sheetViews>
  <sheetFormatPr defaultRowHeight="12.75" x14ac:dyDescent="0.2"/>
  <cols>
    <col min="1" max="1" width="3.5703125" customWidth="1"/>
    <col min="2" max="2" width="32.5703125" customWidth="1"/>
    <col min="3" max="3" width="6.5703125" customWidth="1"/>
    <col min="4" max="4" width="6.42578125" customWidth="1"/>
    <col min="5" max="5" width="12" customWidth="1"/>
    <col min="6" max="6" width="0.140625" hidden="1" customWidth="1"/>
    <col min="7" max="7" width="0.7109375" hidden="1" customWidth="1"/>
    <col min="8" max="8" width="15.140625" customWidth="1"/>
    <col min="9" max="9" width="11.140625" customWidth="1"/>
    <col min="10" max="10" width="11.42578125" customWidth="1"/>
  </cols>
  <sheetData>
    <row r="1" spans="1:11" x14ac:dyDescent="0.2">
      <c r="H1" s="260" t="s">
        <v>287</v>
      </c>
    </row>
    <row r="2" spans="1:11" x14ac:dyDescent="0.2">
      <c r="H2" s="260" t="s">
        <v>46</v>
      </c>
    </row>
    <row r="3" spans="1:11" x14ac:dyDescent="0.2">
      <c r="H3" s="260" t="s">
        <v>47</v>
      </c>
    </row>
    <row r="4" spans="1:11" x14ac:dyDescent="0.2">
      <c r="H4" s="261" t="s">
        <v>403</v>
      </c>
    </row>
    <row r="6" spans="1:11" ht="28.5" customHeight="1" x14ac:dyDescent="0.2">
      <c r="A6" s="653" t="s">
        <v>404</v>
      </c>
      <c r="B6" s="653"/>
      <c r="C6" s="653"/>
      <c r="D6" s="653"/>
      <c r="E6" s="653"/>
      <c r="F6" s="653"/>
      <c r="G6" s="653"/>
      <c r="H6" s="653"/>
      <c r="I6" s="653"/>
      <c r="J6" s="653"/>
    </row>
    <row r="7" spans="1:11" x14ac:dyDescent="0.2">
      <c r="A7" s="28"/>
      <c r="B7" s="28"/>
      <c r="C7" s="28"/>
      <c r="D7" s="28"/>
      <c r="E7" s="28"/>
      <c r="F7" s="28"/>
      <c r="G7" s="28"/>
      <c r="H7" s="28"/>
    </row>
    <row r="8" spans="1:11" x14ac:dyDescent="0.2">
      <c r="A8" s="28"/>
      <c r="B8" s="28"/>
      <c r="C8" s="28"/>
      <c r="D8" s="28"/>
      <c r="E8" s="28"/>
      <c r="F8" s="28"/>
      <c r="G8" s="28"/>
      <c r="H8" s="28"/>
      <c r="J8" t="s">
        <v>290</v>
      </c>
    </row>
    <row r="9" spans="1:11" s="264" customFormat="1" ht="43.5" customHeight="1" x14ac:dyDescent="0.2">
      <c r="A9" s="654" t="s">
        <v>98</v>
      </c>
      <c r="B9" s="654" t="s">
        <v>291</v>
      </c>
      <c r="C9" s="656" t="s">
        <v>292</v>
      </c>
      <c r="D9" s="657"/>
      <c r="E9" s="657"/>
      <c r="F9" s="657"/>
      <c r="G9" s="658"/>
      <c r="H9" s="656" t="s">
        <v>293</v>
      </c>
      <c r="I9" s="657"/>
      <c r="J9" s="658"/>
      <c r="K9" s="263"/>
    </row>
    <row r="10" spans="1:11" s="264" customFormat="1" ht="58.5" customHeight="1" x14ac:dyDescent="0.2">
      <c r="A10" s="655"/>
      <c r="B10" s="655"/>
      <c r="C10" s="265" t="s">
        <v>294</v>
      </c>
      <c r="D10" s="265" t="s">
        <v>295</v>
      </c>
      <c r="E10" s="265" t="s">
        <v>296</v>
      </c>
      <c r="F10" s="265" t="s">
        <v>297</v>
      </c>
      <c r="G10" s="265" t="s">
        <v>298</v>
      </c>
      <c r="H10" s="265" t="s">
        <v>261</v>
      </c>
      <c r="I10" s="265" t="s">
        <v>262</v>
      </c>
      <c r="J10" s="265" t="s">
        <v>387</v>
      </c>
      <c r="K10" s="263"/>
    </row>
    <row r="11" spans="1:11" s="264" customFormat="1" ht="15" x14ac:dyDescent="0.2">
      <c r="A11" s="656" t="s">
        <v>299</v>
      </c>
      <c r="B11" s="658"/>
      <c r="C11" s="659"/>
      <c r="D11" s="659"/>
      <c r="E11" s="659"/>
      <c r="F11" s="659"/>
      <c r="G11" s="262"/>
      <c r="H11" s="266"/>
      <c r="I11" s="266"/>
      <c r="J11" s="266"/>
      <c r="K11" s="263"/>
    </row>
    <row r="12" spans="1:11" s="114" customFormat="1" ht="15.95" customHeight="1" x14ac:dyDescent="0.2">
      <c r="A12" s="267"/>
      <c r="B12" s="268"/>
      <c r="C12" s="269"/>
      <c r="D12" s="269"/>
      <c r="E12" s="270"/>
      <c r="F12" s="271"/>
      <c r="G12" s="271"/>
      <c r="H12" s="272"/>
      <c r="I12" s="272"/>
      <c r="J12" s="272"/>
    </row>
    <row r="13" spans="1:11" s="114" customFormat="1" ht="15.95" customHeight="1" x14ac:dyDescent="0.2">
      <c r="A13" s="267"/>
      <c r="B13" s="268"/>
      <c r="C13" s="269"/>
      <c r="D13" s="269"/>
      <c r="E13" s="270"/>
      <c r="F13" s="271"/>
      <c r="G13" s="271"/>
      <c r="H13" s="272"/>
      <c r="I13" s="272"/>
      <c r="J13" s="272"/>
    </row>
    <row r="14" spans="1:11" s="114" customFormat="1" ht="15.95" customHeight="1" x14ac:dyDescent="0.2">
      <c r="A14" s="267"/>
      <c r="B14" s="268"/>
      <c r="C14" s="269"/>
      <c r="D14" s="269"/>
      <c r="E14" s="270"/>
      <c r="F14" s="271"/>
      <c r="G14" s="271"/>
      <c r="H14" s="272"/>
      <c r="I14" s="272"/>
      <c r="J14" s="272"/>
    </row>
    <row r="15" spans="1:11" s="114" customFormat="1" ht="15.95" customHeight="1" x14ac:dyDescent="0.2">
      <c r="A15" s="267"/>
      <c r="B15" s="268"/>
      <c r="C15" s="269"/>
      <c r="D15" s="269"/>
      <c r="E15" s="270"/>
      <c r="F15" s="271"/>
      <c r="G15" s="271"/>
      <c r="H15" s="272"/>
      <c r="I15" s="272"/>
      <c r="J15" s="272"/>
    </row>
    <row r="16" spans="1:11" s="114" customFormat="1" ht="15.95" customHeight="1" x14ac:dyDescent="0.2">
      <c r="A16" s="267"/>
      <c r="B16" s="268"/>
      <c r="C16" s="269"/>
      <c r="D16" s="269"/>
      <c r="E16" s="270"/>
      <c r="F16" s="271"/>
      <c r="G16" s="271"/>
      <c r="H16" s="272"/>
      <c r="I16" s="272"/>
      <c r="J16" s="272"/>
    </row>
    <row r="17" spans="1:10" s="114" customFormat="1" ht="15.95" customHeight="1" x14ac:dyDescent="0.2">
      <c r="A17" s="267"/>
      <c r="B17" s="268"/>
      <c r="C17" s="269"/>
      <c r="D17" s="269"/>
      <c r="E17" s="270"/>
      <c r="F17" s="271"/>
      <c r="G17" s="271"/>
      <c r="H17" s="272"/>
      <c r="I17" s="272"/>
      <c r="J17" s="272"/>
    </row>
    <row r="18" spans="1:10" s="114" customFormat="1" x14ac:dyDescent="0.2"/>
    <row r="19" spans="1:10" s="114" customFormat="1" x14ac:dyDescent="0.2"/>
    <row r="20" spans="1:10" s="114" customFormat="1" x14ac:dyDescent="0.2"/>
    <row r="21" spans="1:10" s="114" customFormat="1" x14ac:dyDescent="0.2"/>
    <row r="22" spans="1:10" s="114" customFormat="1" x14ac:dyDescent="0.2"/>
    <row r="23" spans="1:10" s="114" customFormat="1" x14ac:dyDescent="0.2"/>
    <row r="24" spans="1:10" s="114" customFormat="1" x14ac:dyDescent="0.2"/>
    <row r="25" spans="1:10" s="114" customFormat="1" x14ac:dyDescent="0.2"/>
    <row r="26" spans="1:10" s="114" customFormat="1" x14ac:dyDescent="0.2"/>
    <row r="27" spans="1:10" s="114" customFormat="1" x14ac:dyDescent="0.2"/>
    <row r="28" spans="1:10" s="114" customFormat="1" x14ac:dyDescent="0.2"/>
    <row r="29" spans="1:10" s="114" customFormat="1" x14ac:dyDescent="0.2"/>
    <row r="30" spans="1:10" s="114" customFormat="1" x14ac:dyDescent="0.2"/>
    <row r="31" spans="1:10" s="114" customFormat="1" x14ac:dyDescent="0.2"/>
    <row r="32" spans="1:10" s="114" customFormat="1" x14ac:dyDescent="0.2"/>
    <row r="33" s="114" customFormat="1" x14ac:dyDescent="0.2"/>
    <row r="34" s="114" customFormat="1" x14ac:dyDescent="0.2"/>
    <row r="35" s="114" customFormat="1" x14ac:dyDescent="0.2"/>
    <row r="36" s="114" customFormat="1" x14ac:dyDescent="0.2"/>
    <row r="37" s="114" customFormat="1" x14ac:dyDescent="0.2"/>
    <row r="38" s="114" customFormat="1" x14ac:dyDescent="0.2"/>
    <row r="39" s="114" customFormat="1" x14ac:dyDescent="0.2"/>
    <row r="40" s="114" customFormat="1" x14ac:dyDescent="0.2"/>
    <row r="41" s="114" customFormat="1" x14ac:dyDescent="0.2"/>
    <row r="42" s="114" customFormat="1" x14ac:dyDescent="0.2"/>
    <row r="43" s="114" customFormat="1" x14ac:dyDescent="0.2"/>
    <row r="44" s="114" customFormat="1" x14ac:dyDescent="0.2"/>
    <row r="45" s="114" customFormat="1" x14ac:dyDescent="0.2"/>
    <row r="46" s="114" customFormat="1" x14ac:dyDescent="0.2"/>
    <row r="47" s="114" customFormat="1" x14ac:dyDescent="0.2"/>
    <row r="48" s="114" customFormat="1" x14ac:dyDescent="0.2"/>
    <row r="49" s="114" customFormat="1" x14ac:dyDescent="0.2"/>
    <row r="50" s="114" customFormat="1" x14ac:dyDescent="0.2"/>
    <row r="51" s="114" customFormat="1" x14ac:dyDescent="0.2"/>
    <row r="52" s="114" customFormat="1" x14ac:dyDescent="0.2"/>
    <row r="53" s="114" customFormat="1" x14ac:dyDescent="0.2"/>
    <row r="54" s="114" customFormat="1" x14ac:dyDescent="0.2"/>
    <row r="55" s="114" customFormat="1" x14ac:dyDescent="0.2"/>
    <row r="56" s="114" customFormat="1" x14ac:dyDescent="0.2"/>
    <row r="57" s="114" customFormat="1" x14ac:dyDescent="0.2"/>
    <row r="58" s="114" customFormat="1" x14ac:dyDescent="0.2"/>
    <row r="59" s="114" customFormat="1" x14ac:dyDescent="0.2"/>
    <row r="60" s="114" customFormat="1" x14ac:dyDescent="0.2"/>
    <row r="61" s="114" customFormat="1" x14ac:dyDescent="0.2"/>
    <row r="62" s="114" customFormat="1" x14ac:dyDescent="0.2"/>
    <row r="63" s="114" customFormat="1" x14ac:dyDescent="0.2"/>
    <row r="64" s="114" customFormat="1" x14ac:dyDescent="0.2"/>
    <row r="65" s="114" customFormat="1" x14ac:dyDescent="0.2"/>
    <row r="66" s="114" customFormat="1" x14ac:dyDescent="0.2"/>
    <row r="67" s="114" customFormat="1" x14ac:dyDescent="0.2"/>
    <row r="68" s="114" customFormat="1" x14ac:dyDescent="0.2"/>
    <row r="69" s="114" customFormat="1" x14ac:dyDescent="0.2"/>
    <row r="70" s="114" customFormat="1" x14ac:dyDescent="0.2"/>
    <row r="71" s="114" customFormat="1" x14ac:dyDescent="0.2"/>
    <row r="72" s="114" customFormat="1" x14ac:dyDescent="0.2"/>
    <row r="73" s="114" customFormat="1" x14ac:dyDescent="0.2"/>
    <row r="74" s="114" customFormat="1" x14ac:dyDescent="0.2"/>
    <row r="75" s="114" customFormat="1" x14ac:dyDescent="0.2"/>
    <row r="76" s="114" customFormat="1" x14ac:dyDescent="0.2"/>
    <row r="77" s="114" customFormat="1" x14ac:dyDescent="0.2"/>
    <row r="78" s="114" customFormat="1" x14ac:dyDescent="0.2"/>
    <row r="79" s="114" customFormat="1" x14ac:dyDescent="0.2"/>
    <row r="80" s="114" customFormat="1" x14ac:dyDescent="0.2"/>
    <row r="81" s="114" customFormat="1" x14ac:dyDescent="0.2"/>
    <row r="82" s="114" customFormat="1" x14ac:dyDescent="0.2"/>
    <row r="83" s="114" customFormat="1" x14ac:dyDescent="0.2"/>
    <row r="84" s="114" customFormat="1" x14ac:dyDescent="0.2"/>
    <row r="85" s="114" customFormat="1" x14ac:dyDescent="0.2"/>
    <row r="86" s="114" customFormat="1" x14ac:dyDescent="0.2"/>
    <row r="87" s="114" customFormat="1" x14ac:dyDescent="0.2"/>
    <row r="88" s="114" customFormat="1" x14ac:dyDescent="0.2"/>
    <row r="89" s="114" customFormat="1" x14ac:dyDescent="0.2"/>
    <row r="90" s="114" customFormat="1" x14ac:dyDescent="0.2"/>
    <row r="91" s="114" customFormat="1" x14ac:dyDescent="0.2"/>
    <row r="92" s="114" customFormat="1" x14ac:dyDescent="0.2"/>
    <row r="93" s="114" customFormat="1" x14ac:dyDescent="0.2"/>
    <row r="94" s="114" customFormat="1" x14ac:dyDescent="0.2"/>
    <row r="95" s="114" customFormat="1" x14ac:dyDescent="0.2"/>
    <row r="96" s="114" customFormat="1" x14ac:dyDescent="0.2"/>
    <row r="97" s="114" customFormat="1" x14ac:dyDescent="0.2"/>
    <row r="98" s="114" customFormat="1" x14ac:dyDescent="0.2"/>
    <row r="99" s="114" customFormat="1" x14ac:dyDescent="0.2"/>
    <row r="100" s="114" customFormat="1" x14ac:dyDescent="0.2"/>
    <row r="101" s="114" customFormat="1" x14ac:dyDescent="0.2"/>
    <row r="102" s="114" customFormat="1" x14ac:dyDescent="0.2"/>
    <row r="103" s="114" customFormat="1" x14ac:dyDescent="0.2"/>
    <row r="104" s="114" customFormat="1" x14ac:dyDescent="0.2"/>
    <row r="105" s="114" customFormat="1" x14ac:dyDescent="0.2"/>
    <row r="106" s="114" customFormat="1" x14ac:dyDescent="0.2"/>
    <row r="107" s="114" customFormat="1" x14ac:dyDescent="0.2"/>
    <row r="108" s="114" customFormat="1" x14ac:dyDescent="0.2"/>
    <row r="109" s="114" customFormat="1" x14ac:dyDescent="0.2"/>
  </sheetData>
  <mergeCells count="7">
    <mergeCell ref="A6:J6"/>
    <mergeCell ref="A9:A10"/>
    <mergeCell ref="B9:B10"/>
    <mergeCell ref="C9:G9"/>
    <mergeCell ref="H9:J9"/>
    <mergeCell ref="A11:B11"/>
    <mergeCell ref="C11:F11"/>
  </mergeCells>
  <printOptions horizontalCentered="1"/>
  <pageMargins left="0" right="0" top="0" bottom="0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E11" sqref="E11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273" customWidth="1"/>
    <col min="5" max="6" width="17" customWidth="1"/>
  </cols>
  <sheetData>
    <row r="1" spans="1:6" ht="15.75" customHeight="1" x14ac:dyDescent="0.2">
      <c r="E1" s="260" t="s">
        <v>300</v>
      </c>
      <c r="F1" s="260"/>
    </row>
    <row r="2" spans="1:6" x14ac:dyDescent="0.2">
      <c r="E2" s="260" t="s">
        <v>46</v>
      </c>
      <c r="F2" s="260"/>
    </row>
    <row r="3" spans="1:6" x14ac:dyDescent="0.2">
      <c r="E3" s="260" t="s">
        <v>47</v>
      </c>
      <c r="F3" s="260"/>
    </row>
    <row r="4" spans="1:6" x14ac:dyDescent="0.2">
      <c r="E4" s="261" t="s">
        <v>403</v>
      </c>
      <c r="F4" s="261"/>
    </row>
    <row r="5" spans="1:6" ht="14.25" customHeight="1" x14ac:dyDescent="0.2">
      <c r="C5" s="274"/>
    </row>
    <row r="6" spans="1:6" ht="93" customHeight="1" x14ac:dyDescent="0.3">
      <c r="A6" s="439" t="s">
        <v>405</v>
      </c>
      <c r="B6" s="439"/>
      <c r="C6" s="439"/>
      <c r="D6" s="439"/>
      <c r="E6" s="439"/>
      <c r="F6" s="439"/>
    </row>
    <row r="7" spans="1:6" ht="24.75" customHeight="1" x14ac:dyDescent="0.3">
      <c r="A7" s="113"/>
      <c r="B7" s="29"/>
      <c r="C7" s="275" t="s">
        <v>301</v>
      </c>
      <c r="D7" s="276"/>
      <c r="E7" s="29"/>
      <c r="F7" s="277" t="s">
        <v>301</v>
      </c>
    </row>
    <row r="8" spans="1:6" ht="99" customHeight="1" x14ac:dyDescent="0.3">
      <c r="A8" s="439" t="s">
        <v>406</v>
      </c>
      <c r="B8" s="439"/>
      <c r="C8" s="439"/>
      <c r="D8" s="439"/>
      <c r="E8" s="439"/>
      <c r="F8" s="439"/>
    </row>
    <row r="9" spans="1:6" ht="32.25" customHeight="1" x14ac:dyDescent="0.3">
      <c r="A9" s="278"/>
      <c r="B9" s="278"/>
      <c r="C9" s="279"/>
      <c r="F9" s="280" t="s">
        <v>0</v>
      </c>
    </row>
    <row r="10" spans="1:6" ht="15" x14ac:dyDescent="0.25">
      <c r="A10" s="281" t="s">
        <v>98</v>
      </c>
      <c r="B10" s="282" t="s">
        <v>302</v>
      </c>
      <c r="C10" s="283" t="s">
        <v>303</v>
      </c>
      <c r="D10" s="284" t="s">
        <v>261</v>
      </c>
      <c r="E10" s="284" t="s">
        <v>262</v>
      </c>
      <c r="F10" s="284" t="s">
        <v>387</v>
      </c>
    </row>
    <row r="11" spans="1:6" ht="15" x14ac:dyDescent="0.25">
      <c r="A11" s="285" t="s">
        <v>97</v>
      </c>
      <c r="B11" s="286" t="s">
        <v>309</v>
      </c>
      <c r="C11" s="287">
        <v>545200</v>
      </c>
      <c r="D11" s="288">
        <f>'Приложение 8'!Q93</f>
        <v>1035990</v>
      </c>
      <c r="E11" s="288">
        <f>'Приложение 8'!R93</f>
        <v>1216150</v>
      </c>
      <c r="F11" s="288">
        <f>'Приложение 8'!S93</f>
        <v>1216150</v>
      </c>
    </row>
    <row r="12" spans="1:6" ht="14.25" x14ac:dyDescent="0.2">
      <c r="A12" s="289"/>
      <c r="B12" s="289" t="s">
        <v>304</v>
      </c>
      <c r="C12" s="290">
        <f>SUM(C11:C11)</f>
        <v>545200</v>
      </c>
      <c r="D12" s="291">
        <f>SUM(D11:D11)</f>
        <v>1035990</v>
      </c>
      <c r="E12" s="291">
        <f>SUM(E11:E11)</f>
        <v>1216150</v>
      </c>
      <c r="F12" s="291">
        <f>SUM(F11:F11)</f>
        <v>1216150</v>
      </c>
    </row>
  </sheetData>
  <mergeCells count="2">
    <mergeCell ref="A6:F6"/>
    <mergeCell ref="A8:F8"/>
  </mergeCells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F12" sqref="F12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273" customWidth="1"/>
    <col min="5" max="6" width="17" customWidth="1"/>
  </cols>
  <sheetData>
    <row r="1" spans="1:6" ht="15.75" customHeight="1" x14ac:dyDescent="0.2">
      <c r="E1" s="260" t="s">
        <v>300</v>
      </c>
      <c r="F1" s="260"/>
    </row>
    <row r="2" spans="1:6" x14ac:dyDescent="0.2">
      <c r="E2" s="260" t="s">
        <v>46</v>
      </c>
      <c r="F2" s="260"/>
    </row>
    <row r="3" spans="1:6" x14ac:dyDescent="0.2">
      <c r="E3" s="260" t="s">
        <v>47</v>
      </c>
      <c r="F3" s="260"/>
    </row>
    <row r="4" spans="1:6" x14ac:dyDescent="0.2">
      <c r="E4" s="261" t="s">
        <v>407</v>
      </c>
      <c r="F4" s="261"/>
    </row>
    <row r="5" spans="1:6" ht="14.25" customHeight="1" x14ac:dyDescent="0.2">
      <c r="C5" s="274"/>
    </row>
    <row r="6" spans="1:6" ht="93" customHeight="1" x14ac:dyDescent="0.3">
      <c r="A6" s="439" t="s">
        <v>405</v>
      </c>
      <c r="B6" s="439"/>
      <c r="C6" s="439"/>
      <c r="D6" s="439"/>
      <c r="E6" s="439"/>
      <c r="F6" s="439"/>
    </row>
    <row r="7" spans="1:6" ht="24.75" customHeight="1" x14ac:dyDescent="0.3">
      <c r="A7" s="113"/>
      <c r="B7" s="29"/>
      <c r="C7" s="275" t="s">
        <v>301</v>
      </c>
      <c r="D7" s="276"/>
      <c r="E7" s="29"/>
      <c r="F7" s="277" t="s">
        <v>305</v>
      </c>
    </row>
    <row r="8" spans="1:6" ht="112.5" customHeight="1" x14ac:dyDescent="0.3">
      <c r="A8" s="439" t="s">
        <v>408</v>
      </c>
      <c r="B8" s="439"/>
      <c r="C8" s="439"/>
      <c r="D8" s="439"/>
      <c r="E8" s="439"/>
      <c r="F8" s="439"/>
    </row>
    <row r="9" spans="1:6" ht="32.25" customHeight="1" x14ac:dyDescent="0.3">
      <c r="A9" s="278"/>
      <c r="B9" s="278"/>
      <c r="C9" s="279"/>
      <c r="F9" s="280" t="s">
        <v>0</v>
      </c>
    </row>
    <row r="10" spans="1:6" ht="15" x14ac:dyDescent="0.25">
      <c r="A10" s="281" t="s">
        <v>98</v>
      </c>
      <c r="B10" s="282" t="s">
        <v>302</v>
      </c>
      <c r="C10" s="283" t="s">
        <v>303</v>
      </c>
      <c r="D10" s="284" t="s">
        <v>261</v>
      </c>
      <c r="E10" s="284" t="s">
        <v>262</v>
      </c>
      <c r="F10" s="284" t="s">
        <v>387</v>
      </c>
    </row>
    <row r="11" spans="1:6" ht="15" x14ac:dyDescent="0.25">
      <c r="A11" s="285" t="s">
        <v>97</v>
      </c>
      <c r="B11" s="286" t="s">
        <v>309</v>
      </c>
      <c r="C11" s="287">
        <v>545200</v>
      </c>
      <c r="D11" s="288">
        <f>'Приложение 8'!Q37</f>
        <v>17300</v>
      </c>
      <c r="E11" s="288">
        <f>'Приложение 8'!R37</f>
        <v>17300</v>
      </c>
      <c r="F11" s="288">
        <f>'Приложение 8'!S37</f>
        <v>17300</v>
      </c>
    </row>
    <row r="12" spans="1:6" ht="14.25" x14ac:dyDescent="0.2">
      <c r="A12" s="289"/>
      <c r="B12" s="289" t="s">
        <v>304</v>
      </c>
      <c r="C12" s="290">
        <f>SUM(C11:C11)</f>
        <v>545200</v>
      </c>
      <c r="D12" s="291">
        <f>SUM(D11:D11)</f>
        <v>17300</v>
      </c>
      <c r="E12" s="291">
        <f>SUM(E11:E11)</f>
        <v>17300</v>
      </c>
      <c r="F12" s="291">
        <f>SUM(F11:F11)</f>
        <v>17300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D12" sqref="D12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273" customWidth="1"/>
    <col min="5" max="6" width="17" customWidth="1"/>
  </cols>
  <sheetData>
    <row r="1" spans="1:6" ht="15.75" customHeight="1" x14ac:dyDescent="0.2">
      <c r="E1" s="260" t="s">
        <v>300</v>
      </c>
      <c r="F1" s="260"/>
    </row>
    <row r="2" spans="1:6" x14ac:dyDescent="0.2">
      <c r="E2" s="260" t="s">
        <v>46</v>
      </c>
      <c r="F2" s="260"/>
    </row>
    <row r="3" spans="1:6" x14ac:dyDescent="0.2">
      <c r="E3" s="260" t="s">
        <v>47</v>
      </c>
      <c r="F3" s="260"/>
    </row>
    <row r="4" spans="1:6" x14ac:dyDescent="0.2">
      <c r="E4" s="261" t="s">
        <v>403</v>
      </c>
      <c r="F4" s="261"/>
    </row>
    <row r="5" spans="1:6" ht="14.25" customHeight="1" x14ac:dyDescent="0.2">
      <c r="C5" s="274"/>
    </row>
    <row r="6" spans="1:6" ht="93" customHeight="1" x14ac:dyDescent="0.3">
      <c r="A6" s="439" t="s">
        <v>405</v>
      </c>
      <c r="B6" s="439"/>
      <c r="C6" s="439"/>
      <c r="D6" s="439"/>
      <c r="E6" s="439"/>
      <c r="F6" s="439"/>
    </row>
    <row r="7" spans="1:6" ht="24.75" customHeight="1" x14ac:dyDescent="0.3">
      <c r="A7" s="113"/>
      <c r="B7" s="29"/>
      <c r="C7" s="275" t="s">
        <v>301</v>
      </c>
      <c r="D7" s="276"/>
      <c r="E7" s="29"/>
      <c r="F7" s="277" t="s">
        <v>306</v>
      </c>
    </row>
    <row r="8" spans="1:6" ht="117" customHeight="1" x14ac:dyDescent="0.3">
      <c r="A8" s="439" t="s">
        <v>409</v>
      </c>
      <c r="B8" s="439"/>
      <c r="C8" s="439"/>
      <c r="D8" s="439"/>
      <c r="E8" s="439"/>
      <c r="F8" s="439"/>
    </row>
    <row r="9" spans="1:6" ht="32.25" customHeight="1" x14ac:dyDescent="0.3">
      <c r="A9" s="278"/>
      <c r="B9" s="278"/>
      <c r="C9" s="279"/>
      <c r="F9" s="280" t="s">
        <v>0</v>
      </c>
    </row>
    <row r="10" spans="1:6" ht="15" x14ac:dyDescent="0.25">
      <c r="A10" s="281" t="s">
        <v>98</v>
      </c>
      <c r="B10" s="282" t="s">
        <v>302</v>
      </c>
      <c r="C10" s="283" t="s">
        <v>303</v>
      </c>
      <c r="D10" s="284" t="s">
        <v>260</v>
      </c>
      <c r="E10" s="284" t="s">
        <v>261</v>
      </c>
      <c r="F10" s="284" t="s">
        <v>262</v>
      </c>
    </row>
    <row r="11" spans="1:6" ht="15" x14ac:dyDescent="0.25">
      <c r="A11" s="285" t="s">
        <v>97</v>
      </c>
      <c r="B11" s="286" t="s">
        <v>309</v>
      </c>
      <c r="C11" s="287">
        <v>545200</v>
      </c>
      <c r="D11" s="288">
        <v>976</v>
      </c>
      <c r="E11" s="288">
        <v>0</v>
      </c>
      <c r="F11" s="288">
        <v>0</v>
      </c>
    </row>
    <row r="12" spans="1:6" ht="14.25" x14ac:dyDescent="0.2">
      <c r="A12" s="289"/>
      <c r="B12" s="289" t="s">
        <v>304</v>
      </c>
      <c r="C12" s="290">
        <f>SUM(C11:C11)</f>
        <v>545200</v>
      </c>
      <c r="D12" s="291">
        <f>SUM(D11:D11)</f>
        <v>976</v>
      </c>
      <c r="E12" s="291">
        <f>SUM(E11:E11)</f>
        <v>0</v>
      </c>
      <c r="F12" s="291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F10" sqref="F10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273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260" t="s">
        <v>300</v>
      </c>
      <c r="F1" s="260"/>
    </row>
    <row r="2" spans="1:10" x14ac:dyDescent="0.2">
      <c r="E2" s="260" t="s">
        <v>46</v>
      </c>
      <c r="F2" s="260"/>
    </row>
    <row r="3" spans="1:10" x14ac:dyDescent="0.2">
      <c r="E3" s="260" t="s">
        <v>47</v>
      </c>
      <c r="F3" s="260"/>
    </row>
    <row r="4" spans="1:10" x14ac:dyDescent="0.2">
      <c r="E4" s="261" t="s">
        <v>410</v>
      </c>
      <c r="F4" s="261"/>
    </row>
    <row r="5" spans="1:10" ht="14.25" customHeight="1" x14ac:dyDescent="0.2">
      <c r="C5" s="274"/>
    </row>
    <row r="6" spans="1:10" ht="88.5" customHeight="1" x14ac:dyDescent="0.3">
      <c r="A6" s="439" t="s">
        <v>405</v>
      </c>
      <c r="B6" s="439"/>
      <c r="C6" s="439"/>
      <c r="D6" s="439"/>
      <c r="E6" s="439"/>
      <c r="F6" s="439"/>
    </row>
    <row r="7" spans="1:10" ht="28.5" customHeight="1" x14ac:dyDescent="0.3">
      <c r="A7" s="113"/>
      <c r="B7" s="29"/>
      <c r="C7" s="275" t="s">
        <v>301</v>
      </c>
      <c r="D7" s="276"/>
      <c r="E7" s="29"/>
      <c r="F7" s="277" t="s">
        <v>307</v>
      </c>
    </row>
    <row r="8" spans="1:10" ht="111.75" customHeight="1" x14ac:dyDescent="0.3">
      <c r="A8" s="439" t="s">
        <v>411</v>
      </c>
      <c r="B8" s="439"/>
      <c r="C8" s="439"/>
      <c r="D8" s="439"/>
      <c r="E8" s="439"/>
      <c r="F8" s="439"/>
    </row>
    <row r="9" spans="1:10" ht="30" customHeight="1" x14ac:dyDescent="0.3">
      <c r="A9" s="278"/>
      <c r="B9" s="278"/>
      <c r="C9" s="279"/>
      <c r="F9" s="280" t="s">
        <v>0</v>
      </c>
    </row>
    <row r="10" spans="1:10" ht="15" x14ac:dyDescent="0.25">
      <c r="A10" s="281" t="s">
        <v>98</v>
      </c>
      <c r="B10" s="282" t="s">
        <v>302</v>
      </c>
      <c r="C10" s="283" t="s">
        <v>303</v>
      </c>
      <c r="D10" s="284" t="s">
        <v>261</v>
      </c>
      <c r="E10" s="284" t="s">
        <v>262</v>
      </c>
      <c r="F10" s="284" t="s">
        <v>387</v>
      </c>
      <c r="J10" s="292"/>
    </row>
    <row r="11" spans="1:10" ht="15" x14ac:dyDescent="0.25">
      <c r="A11" s="285" t="s">
        <v>97</v>
      </c>
      <c r="B11" s="286" t="s">
        <v>309</v>
      </c>
      <c r="C11" s="287">
        <v>545200</v>
      </c>
      <c r="D11" s="288">
        <v>15000</v>
      </c>
      <c r="E11" s="288">
        <v>15000</v>
      </c>
      <c r="F11" s="288">
        <v>15000</v>
      </c>
      <c r="J11" s="292"/>
    </row>
    <row r="12" spans="1:10" ht="14.25" x14ac:dyDescent="0.2">
      <c r="A12" s="289"/>
      <c r="B12" s="289" t="s">
        <v>304</v>
      </c>
      <c r="C12" s="290">
        <f>SUM(C11:C11)</f>
        <v>545200</v>
      </c>
      <c r="D12" s="291">
        <f>SUM(D11:D11)</f>
        <v>15000</v>
      </c>
      <c r="E12" s="291">
        <f>SUM(E11:E11)</f>
        <v>15000</v>
      </c>
      <c r="F12" s="291">
        <f>SUM(F11:F11)</f>
        <v>15000</v>
      </c>
      <c r="J12" s="292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J26" sqref="J26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273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260" t="s">
        <v>300</v>
      </c>
      <c r="F1" s="260"/>
    </row>
    <row r="2" spans="1:10" x14ac:dyDescent="0.2">
      <c r="E2" s="260" t="s">
        <v>46</v>
      </c>
      <c r="F2" s="260"/>
    </row>
    <row r="3" spans="1:10" x14ac:dyDescent="0.2">
      <c r="E3" s="260" t="s">
        <v>47</v>
      </c>
      <c r="F3" s="260"/>
    </row>
    <row r="4" spans="1:10" x14ac:dyDescent="0.2">
      <c r="E4" s="261" t="s">
        <v>410</v>
      </c>
      <c r="F4" s="261"/>
    </row>
    <row r="5" spans="1:10" ht="14.25" customHeight="1" x14ac:dyDescent="0.2">
      <c r="C5" s="274"/>
    </row>
    <row r="6" spans="1:10" ht="88.5" customHeight="1" x14ac:dyDescent="0.3">
      <c r="A6" s="660" t="s">
        <v>405</v>
      </c>
      <c r="B6" s="660"/>
      <c r="C6" s="660"/>
      <c r="D6" s="660"/>
      <c r="E6" s="660"/>
      <c r="F6" s="660"/>
    </row>
    <row r="7" spans="1:10" ht="28.5" customHeight="1" x14ac:dyDescent="0.3">
      <c r="A7" s="113"/>
      <c r="B7" s="29"/>
      <c r="C7" s="275" t="s">
        <v>301</v>
      </c>
      <c r="D7" s="276"/>
      <c r="E7" s="29"/>
      <c r="F7" s="277" t="s">
        <v>308</v>
      </c>
    </row>
    <row r="8" spans="1:10" ht="174" customHeight="1" x14ac:dyDescent="0.3">
      <c r="A8" s="660" t="s">
        <v>412</v>
      </c>
      <c r="B8" s="660"/>
      <c r="C8" s="660"/>
      <c r="D8" s="660"/>
      <c r="E8" s="660"/>
      <c r="F8" s="660"/>
    </row>
    <row r="9" spans="1:10" ht="30" customHeight="1" x14ac:dyDescent="0.3">
      <c r="A9" s="278"/>
      <c r="B9" s="278"/>
      <c r="C9" s="279"/>
      <c r="F9" s="280" t="s">
        <v>0</v>
      </c>
    </row>
    <row r="10" spans="1:10" ht="15" x14ac:dyDescent="0.25">
      <c r="A10" s="281" t="s">
        <v>98</v>
      </c>
      <c r="B10" s="282" t="s">
        <v>302</v>
      </c>
      <c r="C10" s="283" t="s">
        <v>303</v>
      </c>
      <c r="D10" s="284" t="s">
        <v>261</v>
      </c>
      <c r="E10" s="284" t="s">
        <v>262</v>
      </c>
      <c r="F10" s="284" t="s">
        <v>387</v>
      </c>
      <c r="J10" s="292"/>
    </row>
    <row r="11" spans="1:10" ht="15" x14ac:dyDescent="0.25">
      <c r="A11" s="285" t="s">
        <v>97</v>
      </c>
      <c r="B11" s="286" t="s">
        <v>309</v>
      </c>
      <c r="C11" s="287">
        <v>545200</v>
      </c>
      <c r="D11" s="288">
        <v>269120</v>
      </c>
      <c r="E11" s="288">
        <v>271580</v>
      </c>
      <c r="F11" s="288">
        <v>272670</v>
      </c>
      <c r="J11" s="292"/>
    </row>
    <row r="12" spans="1:10" ht="14.25" x14ac:dyDescent="0.2">
      <c r="A12" s="289"/>
      <c r="B12" s="289" t="s">
        <v>304</v>
      </c>
      <c r="C12" s="290">
        <f>SUM(C11:C11)</f>
        <v>545200</v>
      </c>
      <c r="D12" s="291">
        <f>SUM(D11:D11)</f>
        <v>269120</v>
      </c>
      <c r="E12" s="291">
        <f>SUM(E11:E11)</f>
        <v>271580</v>
      </c>
      <c r="F12" s="291">
        <f>SUM(F11:F11)</f>
        <v>272670</v>
      </c>
      <c r="J12" s="292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opLeftCell="A7" zoomScaleNormal="100" workbookViewId="0">
      <selection activeCell="F10" sqref="F10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273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260" t="s">
        <v>300</v>
      </c>
      <c r="F1" s="260"/>
    </row>
    <row r="2" spans="1:10" x14ac:dyDescent="0.2">
      <c r="E2" s="260" t="s">
        <v>46</v>
      </c>
      <c r="F2" s="260"/>
    </row>
    <row r="3" spans="1:10" x14ac:dyDescent="0.2">
      <c r="E3" s="260" t="s">
        <v>47</v>
      </c>
      <c r="F3" s="260"/>
    </row>
    <row r="4" spans="1:10" x14ac:dyDescent="0.2">
      <c r="E4" s="261" t="s">
        <v>410</v>
      </c>
      <c r="F4" s="261"/>
    </row>
    <row r="5" spans="1:10" ht="14.25" customHeight="1" x14ac:dyDescent="0.2">
      <c r="C5" s="274"/>
    </row>
    <row r="6" spans="1:10" ht="88.5" customHeight="1" x14ac:dyDescent="0.3">
      <c r="A6" s="660" t="s">
        <v>405</v>
      </c>
      <c r="B6" s="660"/>
      <c r="C6" s="660"/>
      <c r="D6" s="660"/>
      <c r="E6" s="660"/>
      <c r="F6" s="660"/>
    </row>
    <row r="7" spans="1:10" ht="28.5" customHeight="1" x14ac:dyDescent="0.3">
      <c r="A7" s="113"/>
      <c r="B7" s="29"/>
      <c r="C7" s="275" t="s">
        <v>301</v>
      </c>
      <c r="D7" s="276"/>
      <c r="E7" s="29"/>
      <c r="F7" s="277" t="s">
        <v>418</v>
      </c>
    </row>
    <row r="8" spans="1:10" ht="134.25" customHeight="1" x14ac:dyDescent="0.3">
      <c r="A8" s="660" t="s">
        <v>419</v>
      </c>
      <c r="B8" s="660"/>
      <c r="C8" s="660"/>
      <c r="D8" s="660"/>
      <c r="E8" s="660"/>
      <c r="F8" s="660"/>
    </row>
    <row r="9" spans="1:10" ht="30" customHeight="1" x14ac:dyDescent="0.3">
      <c r="A9" s="278"/>
      <c r="B9" s="278"/>
      <c r="C9" s="279"/>
      <c r="F9" s="280" t="s">
        <v>0</v>
      </c>
    </row>
    <row r="10" spans="1:10" ht="15" x14ac:dyDescent="0.25">
      <c r="A10" s="281" t="s">
        <v>98</v>
      </c>
      <c r="B10" s="282" t="s">
        <v>302</v>
      </c>
      <c r="C10" s="283" t="s">
        <v>303</v>
      </c>
      <c r="D10" s="284" t="s">
        <v>261</v>
      </c>
      <c r="E10" s="284" t="s">
        <v>262</v>
      </c>
      <c r="F10" s="284" t="s">
        <v>387</v>
      </c>
      <c r="J10" s="292"/>
    </row>
    <row r="11" spans="1:10" ht="15" x14ac:dyDescent="0.25">
      <c r="A11" s="285" t="s">
        <v>97</v>
      </c>
      <c r="B11" s="286" t="s">
        <v>309</v>
      </c>
      <c r="C11" s="287">
        <v>545200</v>
      </c>
      <c r="D11" s="288">
        <v>180160</v>
      </c>
      <c r="E11" s="288">
        <v>0</v>
      </c>
      <c r="F11" s="288">
        <v>0</v>
      </c>
      <c r="J11" s="292"/>
    </row>
    <row r="12" spans="1:10" ht="14.25" x14ac:dyDescent="0.2">
      <c r="A12" s="289"/>
      <c r="B12" s="289" t="s">
        <v>304</v>
      </c>
      <c r="C12" s="290">
        <f>SUM(C11:C11)</f>
        <v>545200</v>
      </c>
      <c r="D12" s="291">
        <f>SUM(D11:D11)</f>
        <v>180160</v>
      </c>
      <c r="E12" s="291">
        <f>SUM(E11:E11)</f>
        <v>0</v>
      </c>
      <c r="F12" s="291">
        <f>SUM(F11:F11)</f>
        <v>0</v>
      </c>
      <c r="J12" s="292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workbookViewId="0">
      <selection activeCell="F14" sqref="F14"/>
    </sheetView>
  </sheetViews>
  <sheetFormatPr defaultRowHeight="12.75" x14ac:dyDescent="0.2"/>
  <cols>
    <col min="1" max="1" width="8.140625" bestFit="1" customWidth="1"/>
    <col min="2" max="2" width="35.85546875" customWidth="1"/>
    <col min="3" max="3" width="9" hidden="1" customWidth="1"/>
    <col min="4" max="4" width="14.42578125" customWidth="1"/>
    <col min="5" max="5" width="13.5703125" customWidth="1"/>
    <col min="6" max="6" width="15.28515625" customWidth="1"/>
    <col min="7" max="7" width="11.42578125" hidden="1" customWidth="1"/>
    <col min="8" max="8" width="12.28515625" hidden="1" customWidth="1"/>
    <col min="9" max="9" width="11.42578125" hidden="1" customWidth="1"/>
    <col min="10" max="10" width="9.140625" hidden="1" customWidth="1"/>
    <col min="11" max="11" width="13.28515625" hidden="1" customWidth="1"/>
    <col min="12" max="12" width="11.85546875" hidden="1" customWidth="1"/>
    <col min="13" max="13" width="10.85546875" hidden="1" customWidth="1"/>
    <col min="14" max="14" width="11.7109375" hidden="1" customWidth="1"/>
    <col min="15" max="15" width="11.140625" hidden="1" customWidth="1"/>
    <col min="16" max="16" width="11.85546875" hidden="1" customWidth="1"/>
    <col min="17" max="17" width="9.140625" hidden="1" customWidth="1"/>
  </cols>
  <sheetData>
    <row r="1" spans="1:16" ht="15.75" x14ac:dyDescent="0.25">
      <c r="C1" s="293"/>
      <c r="D1" s="293"/>
      <c r="E1" s="260" t="s">
        <v>310</v>
      </c>
    </row>
    <row r="2" spans="1:16" ht="15.75" x14ac:dyDescent="0.25">
      <c r="C2" s="293"/>
      <c r="D2" s="293"/>
      <c r="E2" s="260" t="s">
        <v>46</v>
      </c>
    </row>
    <row r="3" spans="1:16" ht="15.75" x14ac:dyDescent="0.25">
      <c r="C3" s="293"/>
      <c r="D3" s="293"/>
      <c r="E3" s="260" t="s">
        <v>288</v>
      </c>
    </row>
    <row r="4" spans="1:16" x14ac:dyDescent="0.2">
      <c r="B4" s="661"/>
      <c r="C4" s="661"/>
      <c r="D4" s="661"/>
      <c r="E4" s="261" t="s">
        <v>289</v>
      </c>
    </row>
    <row r="5" spans="1:16" x14ac:dyDescent="0.2">
      <c r="B5" s="661"/>
      <c r="C5" s="661"/>
      <c r="D5" s="661"/>
    </row>
    <row r="6" spans="1:16" ht="119.25" customHeight="1" x14ac:dyDescent="0.3">
      <c r="A6" s="662" t="s">
        <v>413</v>
      </c>
      <c r="B6" s="662"/>
      <c r="C6" s="662"/>
      <c r="D6" s="662"/>
      <c r="E6" s="662"/>
      <c r="F6" s="662"/>
    </row>
    <row r="7" spans="1:16" ht="11.25" customHeight="1" x14ac:dyDescent="0.3">
      <c r="A7" s="278"/>
      <c r="B7" s="278"/>
      <c r="C7" s="278"/>
      <c r="D7" s="278"/>
    </row>
    <row r="8" spans="1:16" ht="20.25" x14ac:dyDescent="0.3">
      <c r="A8" s="278"/>
      <c r="B8" s="278"/>
      <c r="C8" s="278"/>
      <c r="F8" s="294" t="s">
        <v>301</v>
      </c>
    </row>
    <row r="9" spans="1:16" ht="11.25" customHeight="1" x14ac:dyDescent="0.3">
      <c r="A9" s="278"/>
      <c r="B9" s="278"/>
      <c r="C9" s="278"/>
      <c r="F9" s="294"/>
    </row>
    <row r="10" spans="1:16" ht="130.5" customHeight="1" x14ac:dyDescent="0.3">
      <c r="A10" s="662" t="s">
        <v>414</v>
      </c>
      <c r="B10" s="662"/>
      <c r="C10" s="662"/>
      <c r="D10" s="662"/>
      <c r="E10" s="662"/>
      <c r="F10" s="662"/>
    </row>
    <row r="11" spans="1:16" ht="31.5" customHeight="1" x14ac:dyDescent="0.3">
      <c r="A11" s="278"/>
      <c r="B11" s="278"/>
      <c r="C11" s="278"/>
      <c r="D11" s="278"/>
      <c r="E11" s="278"/>
      <c r="F11" s="295" t="s">
        <v>0</v>
      </c>
    </row>
    <row r="12" spans="1:16" ht="30" x14ac:dyDescent="0.25">
      <c r="A12" s="281" t="s">
        <v>98</v>
      </c>
      <c r="B12" s="282" t="s">
        <v>302</v>
      </c>
      <c r="C12" s="283" t="s">
        <v>303</v>
      </c>
      <c r="D12" s="284" t="s">
        <v>261</v>
      </c>
      <c r="E12" s="284" t="s">
        <v>262</v>
      </c>
      <c r="F12" s="284" t="s">
        <v>387</v>
      </c>
    </row>
    <row r="13" spans="1:16" ht="15.75" x14ac:dyDescent="0.25">
      <c r="A13" s="285" t="s">
        <v>97</v>
      </c>
      <c r="B13" s="286"/>
      <c r="C13" s="287">
        <v>545200</v>
      </c>
      <c r="D13" s="288"/>
      <c r="E13" s="288"/>
      <c r="F13" s="288"/>
      <c r="G13" s="296">
        <v>92140</v>
      </c>
      <c r="H13" s="296">
        <v>92600</v>
      </c>
      <c r="I13" s="296">
        <v>95115</v>
      </c>
      <c r="K13">
        <f>D13*1.025</f>
        <v>0</v>
      </c>
      <c r="L13">
        <f>G13*100.492/100</f>
        <v>92593.328800000003</v>
      </c>
      <c r="M13">
        <f>H13*102.716/100</f>
        <v>95115.016000000003</v>
      </c>
      <c r="N13">
        <v>92180</v>
      </c>
      <c r="O13">
        <v>92630</v>
      </c>
      <c r="P13">
        <v>95150</v>
      </c>
    </row>
    <row r="14" spans="1:16" ht="15.75" x14ac:dyDescent="0.25">
      <c r="A14" s="289"/>
      <c r="B14" s="289" t="s">
        <v>304</v>
      </c>
      <c r="C14" s="290">
        <f>SUM(C13:C13)</f>
        <v>545200</v>
      </c>
      <c r="D14" s="291">
        <f>SUM(D13:D13)</f>
        <v>0</v>
      </c>
      <c r="E14" s="291">
        <f>SUM(E13:E13)</f>
        <v>0</v>
      </c>
      <c r="F14" s="291">
        <f>SUM(F13:F13)</f>
        <v>0</v>
      </c>
      <c r="G14" s="296">
        <v>92140</v>
      </c>
      <c r="H14" s="296">
        <v>92600</v>
      </c>
      <c r="I14" s="296">
        <v>95115</v>
      </c>
      <c r="K14">
        <f>D14*1.025</f>
        <v>0</v>
      </c>
      <c r="L14">
        <f>G14*100.492/100</f>
        <v>92593.328800000003</v>
      </c>
      <c r="M14">
        <f>H14*102.716/100</f>
        <v>95115.016000000003</v>
      </c>
      <c r="N14">
        <v>92180</v>
      </c>
      <c r="O14">
        <v>92630</v>
      </c>
      <c r="P14">
        <v>95150</v>
      </c>
    </row>
    <row r="15" spans="1:16" ht="15.75" x14ac:dyDescent="0.25">
      <c r="G15" s="297">
        <v>2212400</v>
      </c>
      <c r="H15" s="298">
        <v>2223300</v>
      </c>
      <c r="I15" s="299">
        <v>2283700</v>
      </c>
      <c r="N15">
        <v>2212400</v>
      </c>
      <c r="O15">
        <v>2223300</v>
      </c>
      <c r="P15">
        <v>2283700</v>
      </c>
    </row>
    <row r="16" spans="1:16" x14ac:dyDescent="0.2">
      <c r="G16" s="300" t="e">
        <f>#REF!-G15</f>
        <v>#REF!</v>
      </c>
      <c r="H16" s="300" t="e">
        <f>#REF!-H15</f>
        <v>#REF!</v>
      </c>
      <c r="I16" s="300" t="e">
        <f>#REF!-I15</f>
        <v>#REF!</v>
      </c>
      <c r="N16" t="e">
        <f>#REF!-N15</f>
        <v>#REF!</v>
      </c>
      <c r="O16" t="e">
        <f>#REF!-O15</f>
        <v>#REF!</v>
      </c>
      <c r="P16" t="e">
        <f>#REF!-P15</f>
        <v>#REF!</v>
      </c>
    </row>
  </sheetData>
  <mergeCells count="4">
    <mergeCell ref="B4:D4"/>
    <mergeCell ref="B5:D5"/>
    <mergeCell ref="A6:F6"/>
    <mergeCell ref="A10:F10"/>
  </mergeCells>
  <pageMargins left="1.1811023622047245" right="0.59055118110236227" top="0.59055118110236227" bottom="0.59055118110236227" header="0.31496062992125984" footer="0.31496062992125984"/>
  <pageSetup paperSize="9"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2" zoomScaleNormal="100" workbookViewId="0">
      <selection activeCell="A7" sqref="A7:C7"/>
    </sheetView>
  </sheetViews>
  <sheetFormatPr defaultRowHeight="12.75" x14ac:dyDescent="0.2"/>
  <cols>
    <col min="1" max="1" width="25.85546875" customWidth="1"/>
    <col min="2" max="2" width="43.85546875" customWidth="1"/>
    <col min="3" max="3" width="25.7109375" customWidth="1"/>
  </cols>
  <sheetData>
    <row r="1" spans="1:3" hidden="1" x14ac:dyDescent="0.2"/>
    <row r="2" spans="1:3" ht="18.75" x14ac:dyDescent="0.3">
      <c r="A2" s="301"/>
      <c r="B2" s="302"/>
      <c r="C2" s="260" t="s">
        <v>310</v>
      </c>
    </row>
    <row r="3" spans="1:3" ht="18.75" x14ac:dyDescent="0.3">
      <c r="A3" s="301"/>
      <c r="B3" s="302"/>
      <c r="C3" s="260" t="s">
        <v>46</v>
      </c>
    </row>
    <row r="4" spans="1:3" ht="18.75" x14ac:dyDescent="0.3">
      <c r="A4" s="301"/>
      <c r="B4" s="302"/>
      <c r="C4" s="260" t="s">
        <v>47</v>
      </c>
    </row>
    <row r="5" spans="1:3" ht="11.25" customHeight="1" x14ac:dyDescent="0.2">
      <c r="A5" s="303"/>
      <c r="B5" s="303"/>
      <c r="C5" s="261" t="s">
        <v>407</v>
      </c>
    </row>
    <row r="6" spans="1:3" ht="18.75" x14ac:dyDescent="0.2">
      <c r="A6" s="303"/>
      <c r="B6" s="303"/>
      <c r="C6" s="261"/>
    </row>
    <row r="7" spans="1:3" ht="18.75" x14ac:dyDescent="0.2">
      <c r="A7" s="663" t="s">
        <v>415</v>
      </c>
      <c r="B7" s="663"/>
      <c r="C7" s="663"/>
    </row>
    <row r="8" spans="1:3" ht="18.75" x14ac:dyDescent="0.2">
      <c r="A8" s="304"/>
      <c r="B8" s="304"/>
      <c r="C8" s="305" t="s">
        <v>0</v>
      </c>
    </row>
    <row r="9" spans="1:3" ht="30" x14ac:dyDescent="0.2">
      <c r="A9" s="306" t="s">
        <v>311</v>
      </c>
      <c r="B9" s="307" t="s">
        <v>259</v>
      </c>
      <c r="C9" s="306" t="s">
        <v>312</v>
      </c>
    </row>
    <row r="10" spans="1:3" ht="15" x14ac:dyDescent="0.25">
      <c r="A10" s="308">
        <v>1</v>
      </c>
      <c r="B10" s="308">
        <v>2</v>
      </c>
      <c r="C10" s="307">
        <v>3</v>
      </c>
    </row>
    <row r="11" spans="1:3" ht="37.5" customHeight="1" x14ac:dyDescent="0.2">
      <c r="A11" s="309">
        <v>1</v>
      </c>
      <c r="B11" s="310" t="s">
        <v>313</v>
      </c>
      <c r="C11" s="311">
        <v>1227</v>
      </c>
    </row>
    <row r="12" spans="1:3" ht="64.5" customHeight="1" x14ac:dyDescent="0.25">
      <c r="A12" s="312" t="s">
        <v>314</v>
      </c>
      <c r="B12" s="313" t="s">
        <v>315</v>
      </c>
      <c r="C12" s="314">
        <v>1138.7</v>
      </c>
    </row>
    <row r="13" spans="1:3" ht="60.75" customHeight="1" x14ac:dyDescent="0.25">
      <c r="A13" s="312" t="s">
        <v>316</v>
      </c>
      <c r="B13" s="315" t="s">
        <v>317</v>
      </c>
      <c r="C13" s="314">
        <v>88.3</v>
      </c>
    </row>
    <row r="14" spans="1:3" ht="45" customHeight="1" x14ac:dyDescent="0.25">
      <c r="A14" s="312" t="s">
        <v>318</v>
      </c>
      <c r="B14" s="315" t="s">
        <v>319</v>
      </c>
      <c r="C14" s="314"/>
    </row>
    <row r="15" spans="1:3" ht="18.75" customHeight="1" x14ac:dyDescent="0.25">
      <c r="A15" s="316" t="s">
        <v>320</v>
      </c>
      <c r="B15" s="315" t="s">
        <v>321</v>
      </c>
      <c r="C15" s="314"/>
    </row>
    <row r="16" spans="1:3" ht="15" x14ac:dyDescent="0.25">
      <c r="A16" s="316"/>
      <c r="B16" s="315" t="s">
        <v>322</v>
      </c>
      <c r="C16" s="314"/>
    </row>
    <row r="17" spans="1:3" ht="18" customHeight="1" x14ac:dyDescent="0.25">
      <c r="A17" s="316"/>
      <c r="B17" s="315" t="s">
        <v>323</v>
      </c>
      <c r="C17" s="314"/>
    </row>
    <row r="18" spans="1:3" ht="23.25" customHeight="1" x14ac:dyDescent="0.25">
      <c r="A18" s="316" t="s">
        <v>324</v>
      </c>
      <c r="B18" s="315" t="s">
        <v>325</v>
      </c>
      <c r="C18" s="314"/>
    </row>
    <row r="19" spans="1:3" ht="24" customHeight="1" x14ac:dyDescent="0.25">
      <c r="A19" s="316"/>
      <c r="B19" s="315" t="s">
        <v>322</v>
      </c>
      <c r="C19" s="314"/>
    </row>
    <row r="20" spans="1:3" ht="20.25" customHeight="1" x14ac:dyDescent="0.25">
      <c r="A20" s="316"/>
      <c r="B20" s="315" t="s">
        <v>326</v>
      </c>
      <c r="C20" s="314"/>
    </row>
    <row r="21" spans="1:3" ht="24" customHeight="1" x14ac:dyDescent="0.25">
      <c r="A21" s="316"/>
      <c r="B21" s="315" t="s">
        <v>327</v>
      </c>
      <c r="C21" s="317"/>
    </row>
    <row r="22" spans="1:3" ht="48" customHeight="1" x14ac:dyDescent="0.25">
      <c r="A22" s="312" t="s">
        <v>328</v>
      </c>
      <c r="B22" s="315" t="s">
        <v>329</v>
      </c>
      <c r="C22" s="314"/>
    </row>
    <row r="23" spans="1:3" ht="60" x14ac:dyDescent="0.25">
      <c r="A23" s="312" t="s">
        <v>330</v>
      </c>
      <c r="B23" s="315" t="s">
        <v>331</v>
      </c>
      <c r="C23" s="317"/>
    </row>
    <row r="24" spans="1:3" ht="15" x14ac:dyDescent="0.25">
      <c r="A24" s="312"/>
      <c r="B24" s="315" t="s">
        <v>332</v>
      </c>
      <c r="C24" s="318"/>
    </row>
    <row r="25" spans="1:3" ht="15" x14ac:dyDescent="0.25">
      <c r="A25" s="312"/>
      <c r="B25" s="315" t="s">
        <v>333</v>
      </c>
      <c r="C25" s="319"/>
    </row>
    <row r="26" spans="1:3" ht="23.25" customHeight="1" x14ac:dyDescent="0.25">
      <c r="A26" s="312"/>
      <c r="B26" s="315" t="s">
        <v>334</v>
      </c>
      <c r="C26" s="320"/>
    </row>
    <row r="27" spans="1:3" ht="23.25" customHeight="1" x14ac:dyDescent="0.2">
      <c r="A27" s="309" t="s">
        <v>335</v>
      </c>
      <c r="B27" s="321" t="s">
        <v>336</v>
      </c>
      <c r="C27" s="322"/>
    </row>
    <row r="28" spans="1:3" ht="56.25" customHeight="1" x14ac:dyDescent="0.25">
      <c r="A28" s="312" t="s">
        <v>337</v>
      </c>
      <c r="B28" s="315" t="s">
        <v>338</v>
      </c>
      <c r="C28" s="323">
        <v>2</v>
      </c>
    </row>
    <row r="29" spans="1:3" ht="62.25" customHeight="1" x14ac:dyDescent="0.25">
      <c r="A29" s="312" t="s">
        <v>339</v>
      </c>
      <c r="B29" s="315" t="s">
        <v>340</v>
      </c>
      <c r="C29" s="323">
        <v>0.5</v>
      </c>
    </row>
    <row r="30" spans="1:3" ht="45" x14ac:dyDescent="0.25">
      <c r="A30" s="312" t="s">
        <v>341</v>
      </c>
      <c r="B30" s="315" t="s">
        <v>342</v>
      </c>
      <c r="C30" s="323"/>
    </row>
    <row r="31" spans="1:3" ht="18" customHeight="1" x14ac:dyDescent="0.25">
      <c r="A31" s="316" t="s">
        <v>343</v>
      </c>
      <c r="B31" s="315" t="s">
        <v>321</v>
      </c>
      <c r="C31" s="323"/>
    </row>
    <row r="32" spans="1:3" ht="15" x14ac:dyDescent="0.25">
      <c r="A32" s="316"/>
      <c r="B32" s="315" t="s">
        <v>322</v>
      </c>
      <c r="C32" s="323"/>
    </row>
    <row r="33" spans="1:3" ht="15" x14ac:dyDescent="0.25">
      <c r="A33" s="316"/>
      <c r="B33" s="315" t="s">
        <v>323</v>
      </c>
      <c r="C33" s="323"/>
    </row>
    <row r="34" spans="1:3" ht="21.75" customHeight="1" x14ac:dyDescent="0.25">
      <c r="A34" s="316" t="s">
        <v>344</v>
      </c>
      <c r="B34" s="315" t="s">
        <v>325</v>
      </c>
      <c r="C34" s="323"/>
    </row>
    <row r="35" spans="1:3" ht="20.25" customHeight="1" x14ac:dyDescent="0.25">
      <c r="A35" s="316"/>
      <c r="B35" s="315" t="s">
        <v>322</v>
      </c>
      <c r="C35" s="323"/>
    </row>
    <row r="36" spans="1:3" ht="23.25" customHeight="1" x14ac:dyDescent="0.25">
      <c r="A36" s="316"/>
      <c r="B36" s="315" t="s">
        <v>326</v>
      </c>
      <c r="C36" s="324"/>
    </row>
    <row r="37" spans="1:3" ht="20.25" customHeight="1" x14ac:dyDescent="0.25">
      <c r="A37" s="316"/>
      <c r="B37" s="315" t="s">
        <v>327</v>
      </c>
      <c r="C37" s="324"/>
    </row>
    <row r="38" spans="1:3" ht="50.25" customHeight="1" x14ac:dyDescent="0.25">
      <c r="A38" s="312" t="s">
        <v>345</v>
      </c>
      <c r="B38" s="325" t="s">
        <v>329</v>
      </c>
      <c r="C38" s="324"/>
    </row>
    <row r="39" spans="1:3" ht="63.75" customHeight="1" x14ac:dyDescent="0.25">
      <c r="A39" s="312" t="s">
        <v>346</v>
      </c>
      <c r="B39" s="325" t="s">
        <v>347</v>
      </c>
      <c r="C39" s="324"/>
    </row>
    <row r="40" spans="1:3" ht="15" x14ac:dyDescent="0.25">
      <c r="A40" s="312"/>
      <c r="B40" s="325" t="s">
        <v>332</v>
      </c>
      <c r="C40" s="324"/>
    </row>
    <row r="41" spans="1:3" ht="21" customHeight="1" x14ac:dyDescent="0.25">
      <c r="A41" s="312"/>
      <c r="B41" s="325" t="s">
        <v>333</v>
      </c>
      <c r="C41" s="324"/>
    </row>
    <row r="42" spans="1:3" ht="24" customHeight="1" x14ac:dyDescent="0.25">
      <c r="A42" s="312"/>
      <c r="B42" s="325" t="s">
        <v>334</v>
      </c>
      <c r="C42" s="324"/>
    </row>
    <row r="43" spans="1:3" ht="57" customHeight="1" x14ac:dyDescent="0.2">
      <c r="A43" s="326">
        <v>3</v>
      </c>
      <c r="B43" s="321" t="s">
        <v>348</v>
      </c>
      <c r="C43" s="327">
        <v>450.8</v>
      </c>
    </row>
  </sheetData>
  <mergeCells count="1">
    <mergeCell ref="A7:C7"/>
  </mergeCells>
  <pageMargins left="0.7" right="0.7" top="0.75" bottom="0.75" header="0.3" footer="0.3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20"/>
  <sheetViews>
    <sheetView zoomScaleNormal="100" workbookViewId="0">
      <selection activeCell="D23" sqref="D23"/>
    </sheetView>
  </sheetViews>
  <sheetFormatPr defaultRowHeight="12.75" x14ac:dyDescent="0.2"/>
  <cols>
    <col min="2" max="2" width="13" customWidth="1"/>
    <col min="3" max="3" width="53.5703125" customWidth="1"/>
    <col min="4" max="4" width="34.5703125" customWidth="1"/>
  </cols>
  <sheetData>
    <row r="6" spans="2:4" ht="18.75" x14ac:dyDescent="0.3">
      <c r="B6" s="328" t="s">
        <v>349</v>
      </c>
    </row>
    <row r="7" spans="2:4" ht="18.75" x14ac:dyDescent="0.3">
      <c r="B7" s="328" t="s">
        <v>350</v>
      </c>
    </row>
    <row r="8" spans="2:4" ht="18.75" x14ac:dyDescent="0.3">
      <c r="B8" s="328" t="s">
        <v>47</v>
      </c>
    </row>
    <row r="9" spans="2:4" ht="18.75" x14ac:dyDescent="0.3">
      <c r="B9" s="328" t="s">
        <v>416</v>
      </c>
    </row>
    <row r="10" spans="2:4" ht="18.75" x14ac:dyDescent="0.3">
      <c r="B10" s="329"/>
    </row>
    <row r="11" spans="2:4" ht="18.75" x14ac:dyDescent="0.3">
      <c r="B11" s="329"/>
    </row>
    <row r="12" spans="2:4" ht="67.5" customHeight="1" x14ac:dyDescent="0.3">
      <c r="B12" s="666" t="s">
        <v>417</v>
      </c>
      <c r="C12" s="442"/>
      <c r="D12" s="442"/>
    </row>
    <row r="13" spans="2:4" ht="18.75" x14ac:dyDescent="0.3">
      <c r="B13" s="329"/>
    </row>
    <row r="14" spans="2:4" ht="19.5" thickBot="1" x14ac:dyDescent="0.35">
      <c r="B14" s="330" t="s">
        <v>351</v>
      </c>
    </row>
    <row r="15" spans="2:4" ht="37.5" customHeight="1" x14ac:dyDescent="0.2">
      <c r="B15" s="664" t="s">
        <v>98</v>
      </c>
      <c r="C15" s="664" t="s">
        <v>352</v>
      </c>
      <c r="D15" s="331">
        <v>2022</v>
      </c>
    </row>
    <row r="16" spans="2:4" ht="19.5" thickBot="1" x14ac:dyDescent="0.25">
      <c r="B16" s="665"/>
      <c r="C16" s="665"/>
      <c r="D16" s="332" t="s">
        <v>353</v>
      </c>
    </row>
    <row r="17" spans="2:4" ht="19.5" thickBot="1" x14ac:dyDescent="0.25">
      <c r="B17" s="333" t="s">
        <v>354</v>
      </c>
      <c r="C17" s="334">
        <v>2</v>
      </c>
      <c r="D17" s="334" t="s">
        <v>355</v>
      </c>
    </row>
    <row r="18" spans="2:4" ht="28.5" customHeight="1" thickBot="1" x14ac:dyDescent="0.25">
      <c r="B18" s="335">
        <v>1</v>
      </c>
      <c r="C18" s="336"/>
      <c r="D18" s="339">
        <f>'Приложение 8'!Q76</f>
        <v>0</v>
      </c>
    </row>
    <row r="19" spans="2:4" ht="19.5" thickBot="1" x14ac:dyDescent="0.35">
      <c r="B19" s="337"/>
      <c r="C19" s="338" t="s">
        <v>304</v>
      </c>
      <c r="D19" s="340">
        <f>D18</f>
        <v>0</v>
      </c>
    </row>
    <row r="20" spans="2:4" ht="18.75" x14ac:dyDescent="0.3">
      <c r="B20" s="329"/>
    </row>
  </sheetData>
  <mergeCells count="3">
    <mergeCell ref="B15:B16"/>
    <mergeCell ref="C15:C16"/>
    <mergeCell ref="B12:D12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Normal="100" workbookViewId="0">
      <selection activeCell="B35" sqref="B35"/>
    </sheetView>
  </sheetViews>
  <sheetFormatPr defaultRowHeight="15" x14ac:dyDescent="0.25"/>
  <cols>
    <col min="1" max="1" width="9.140625" style="51"/>
    <col min="2" max="2" width="16.42578125" style="51" customWidth="1"/>
    <col min="3" max="3" width="31.5703125" style="51" customWidth="1"/>
    <col min="4" max="4" width="57" style="51" customWidth="1"/>
    <col min="5" max="16384" width="9.140625" style="51"/>
  </cols>
  <sheetData>
    <row r="1" spans="2:4" ht="18.75" x14ac:dyDescent="0.25">
      <c r="B1" s="62" t="s">
        <v>99</v>
      </c>
      <c r="D1" s="445" t="s">
        <v>390</v>
      </c>
    </row>
    <row r="2" spans="2:4" ht="18.75" customHeight="1" x14ac:dyDescent="0.25">
      <c r="B2" s="62"/>
      <c r="D2" s="446"/>
    </row>
    <row r="3" spans="2:4" ht="18.75" x14ac:dyDescent="0.25">
      <c r="B3" s="62"/>
      <c r="D3" s="446"/>
    </row>
    <row r="4" spans="2:4" ht="18.75" x14ac:dyDescent="0.25">
      <c r="B4" s="62"/>
    </row>
    <row r="5" spans="2:4" ht="48" customHeight="1" x14ac:dyDescent="0.25">
      <c r="B5" s="443" t="s">
        <v>391</v>
      </c>
      <c r="C5" s="444"/>
      <c r="D5" s="444"/>
    </row>
    <row r="6" spans="2:4" ht="19.5" thickBot="1" x14ac:dyDescent="0.3">
      <c r="B6" s="61"/>
    </row>
    <row r="7" spans="2:4" ht="19.5" thickBot="1" x14ac:dyDescent="0.3">
      <c r="B7" s="60" t="s">
        <v>98</v>
      </c>
      <c r="C7" s="59" t="s">
        <v>264</v>
      </c>
      <c r="D7" s="59" t="s">
        <v>48</v>
      </c>
    </row>
    <row r="8" spans="2:4" ht="36" customHeight="1" thickBot="1" x14ac:dyDescent="0.3">
      <c r="B8" s="58" t="s">
        <v>97</v>
      </c>
      <c r="C8" s="57">
        <v>124</v>
      </c>
      <c r="D8" s="56" t="s">
        <v>100</v>
      </c>
    </row>
    <row r="9" spans="2:4" ht="18.75" x14ac:dyDescent="0.25">
      <c r="B9" s="55"/>
    </row>
    <row r="10" spans="2:4" ht="18.75" x14ac:dyDescent="0.25">
      <c r="B10" s="54"/>
    </row>
    <row r="11" spans="2:4" ht="18.75" x14ac:dyDescent="0.25">
      <c r="B11" s="53"/>
    </row>
    <row r="12" spans="2:4" ht="18.75" x14ac:dyDescent="0.25">
      <c r="B12" s="53"/>
    </row>
    <row r="13" spans="2:4" ht="18.75" x14ac:dyDescent="0.25">
      <c r="B13" s="53"/>
    </row>
    <row r="14" spans="2:4" ht="15.75" x14ac:dyDescent="0.25">
      <c r="B14" s="52"/>
    </row>
    <row r="15" spans="2:4" ht="15.75" x14ac:dyDescent="0.25">
      <c r="B15" s="52"/>
    </row>
  </sheetData>
  <mergeCells count="2">
    <mergeCell ref="B5:D5"/>
    <mergeCell ref="D1:D3"/>
  </mergeCells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8"/>
  <sheetViews>
    <sheetView zoomScale="80" zoomScaleNormal="80" workbookViewId="0">
      <selection activeCell="D32" sqref="D32"/>
    </sheetView>
  </sheetViews>
  <sheetFormatPr defaultRowHeight="15" x14ac:dyDescent="0.25"/>
  <cols>
    <col min="1" max="1" width="9.140625" style="51"/>
    <col min="2" max="2" width="29.85546875" style="51" customWidth="1"/>
    <col min="3" max="3" width="26.42578125" style="51" customWidth="1"/>
    <col min="4" max="4" width="78.140625" style="51" customWidth="1"/>
    <col min="5" max="16384" width="9.140625" style="51"/>
  </cols>
  <sheetData>
    <row r="1" spans="2:4" ht="15.75" x14ac:dyDescent="0.25">
      <c r="B1" s="63" t="s">
        <v>101</v>
      </c>
    </row>
    <row r="2" spans="2:4" ht="18.75" x14ac:dyDescent="0.25">
      <c r="B2" s="62"/>
      <c r="D2" s="447" t="s">
        <v>392</v>
      </c>
    </row>
    <row r="3" spans="2:4" ht="18.75" x14ac:dyDescent="0.25">
      <c r="B3" s="62"/>
      <c r="D3" s="447"/>
    </row>
    <row r="4" spans="2:4" x14ac:dyDescent="0.25">
      <c r="B4" s="443" t="s">
        <v>393</v>
      </c>
      <c r="C4" s="444"/>
      <c r="D4" s="444"/>
    </row>
    <row r="5" spans="2:4" ht="27" customHeight="1" x14ac:dyDescent="0.25">
      <c r="B5" s="444"/>
      <c r="C5" s="444"/>
      <c r="D5" s="444"/>
    </row>
    <row r="6" spans="2:4" ht="16.5" thickBot="1" x14ac:dyDescent="0.3">
      <c r="B6" s="52"/>
    </row>
    <row r="7" spans="2:4" ht="16.5" thickBot="1" x14ac:dyDescent="0.3">
      <c r="B7" s="64" t="s">
        <v>265</v>
      </c>
      <c r="C7" s="65" t="s">
        <v>266</v>
      </c>
      <c r="D7" s="65" t="s">
        <v>100</v>
      </c>
    </row>
    <row r="8" spans="2:4" ht="33.75" customHeight="1" thickBot="1" x14ac:dyDescent="0.3">
      <c r="B8" s="66">
        <v>124</v>
      </c>
      <c r="C8" s="67" t="s">
        <v>102</v>
      </c>
      <c r="D8" s="68" t="s">
        <v>100</v>
      </c>
    </row>
    <row r="9" spans="2:4" ht="77.25" customHeight="1" thickBot="1" x14ac:dyDescent="0.3">
      <c r="B9" s="66">
        <f>B8</f>
        <v>124</v>
      </c>
      <c r="C9" s="69" t="s">
        <v>103</v>
      </c>
      <c r="D9" s="69" t="s">
        <v>104</v>
      </c>
    </row>
    <row r="10" spans="2:4" ht="67.5" customHeight="1" thickBot="1" x14ac:dyDescent="0.3">
      <c r="B10" s="66">
        <f>B9</f>
        <v>124</v>
      </c>
      <c r="C10" s="69" t="s">
        <v>105</v>
      </c>
      <c r="D10" s="69" t="s">
        <v>202</v>
      </c>
    </row>
    <row r="11" spans="2:4" ht="95.25" customHeight="1" thickBot="1" x14ac:dyDescent="0.3">
      <c r="B11" s="66">
        <f>B10</f>
        <v>124</v>
      </c>
      <c r="C11" s="69" t="s">
        <v>106</v>
      </c>
      <c r="D11" s="69" t="s">
        <v>203</v>
      </c>
    </row>
    <row r="12" spans="2:4" ht="81.75" customHeight="1" thickBot="1" x14ac:dyDescent="0.3">
      <c r="B12" s="66">
        <f>B11</f>
        <v>124</v>
      </c>
      <c r="C12" s="69" t="s">
        <v>107</v>
      </c>
      <c r="D12" s="69" t="s">
        <v>204</v>
      </c>
    </row>
    <row r="13" spans="2:4" ht="85.5" hidden="1" customHeight="1" thickBot="1" x14ac:dyDescent="0.3">
      <c r="B13" s="66">
        <v>137</v>
      </c>
      <c r="C13" s="69" t="s">
        <v>108</v>
      </c>
      <c r="D13" s="69" t="s">
        <v>109</v>
      </c>
    </row>
    <row r="14" spans="2:4" ht="409.5" hidden="1" customHeight="1" x14ac:dyDescent="0.25">
      <c r="B14" s="448">
        <v>137</v>
      </c>
      <c r="C14" s="450" t="s">
        <v>110</v>
      </c>
      <c r="D14" s="450" t="s">
        <v>111</v>
      </c>
    </row>
    <row r="15" spans="2:4" ht="15.75" hidden="1" thickBot="1" x14ac:dyDescent="0.3">
      <c r="B15" s="449"/>
      <c r="C15" s="451"/>
      <c r="D15" s="451"/>
    </row>
    <row r="16" spans="2:4" ht="97.5" customHeight="1" thickBot="1" x14ac:dyDescent="0.3">
      <c r="B16" s="66">
        <f>B12</f>
        <v>124</v>
      </c>
      <c r="C16" s="69" t="s">
        <v>112</v>
      </c>
      <c r="D16" s="69" t="s">
        <v>205</v>
      </c>
    </row>
    <row r="17" spans="2:4" ht="39" customHeight="1" thickBot="1" x14ac:dyDescent="0.3">
      <c r="B17" s="66">
        <f t="shared" ref="B17:B27" si="0">B16</f>
        <v>124</v>
      </c>
      <c r="C17" s="69" t="s">
        <v>113</v>
      </c>
      <c r="D17" s="69" t="s">
        <v>206</v>
      </c>
    </row>
    <row r="18" spans="2:4" ht="33" customHeight="1" thickBot="1" x14ac:dyDescent="0.3">
      <c r="B18" s="66">
        <f t="shared" si="0"/>
        <v>124</v>
      </c>
      <c r="C18" s="69" t="s">
        <v>114</v>
      </c>
      <c r="D18" s="69" t="s">
        <v>207</v>
      </c>
    </row>
    <row r="19" spans="2:4" ht="35.25" customHeight="1" thickBot="1" x14ac:dyDescent="0.3">
      <c r="B19" s="66">
        <f t="shared" si="0"/>
        <v>124</v>
      </c>
      <c r="C19" s="67" t="s">
        <v>115</v>
      </c>
      <c r="D19" s="69" t="s">
        <v>208</v>
      </c>
    </row>
    <row r="20" spans="2:4" ht="39" customHeight="1" thickBot="1" x14ac:dyDescent="0.3">
      <c r="B20" s="66">
        <f t="shared" si="0"/>
        <v>124</v>
      </c>
      <c r="C20" s="67" t="s">
        <v>116</v>
      </c>
      <c r="D20" s="69" t="s">
        <v>209</v>
      </c>
    </row>
    <row r="21" spans="2:4" ht="36.75" customHeight="1" thickBot="1" x14ac:dyDescent="0.3">
      <c r="B21" s="66">
        <f t="shared" si="0"/>
        <v>124</v>
      </c>
      <c r="C21" s="67" t="s">
        <v>117</v>
      </c>
      <c r="D21" s="69" t="s">
        <v>210</v>
      </c>
    </row>
    <row r="22" spans="2:4" ht="20.25" customHeight="1" thickBot="1" x14ac:dyDescent="0.3">
      <c r="B22" s="66">
        <f t="shared" si="0"/>
        <v>124</v>
      </c>
      <c r="C22" s="67" t="s">
        <v>118</v>
      </c>
      <c r="D22" s="69" t="s">
        <v>119</v>
      </c>
    </row>
    <row r="23" spans="2:4" ht="33.75" customHeight="1" thickBot="1" x14ac:dyDescent="0.3">
      <c r="B23" s="66">
        <f t="shared" si="0"/>
        <v>124</v>
      </c>
      <c r="C23" s="67" t="s">
        <v>239</v>
      </c>
      <c r="D23" s="69" t="s">
        <v>90</v>
      </c>
    </row>
    <row r="24" spans="2:4" ht="31.5" customHeight="1" thickBot="1" x14ac:dyDescent="0.3">
      <c r="B24" s="66">
        <f t="shared" si="0"/>
        <v>124</v>
      </c>
      <c r="C24" s="67" t="s">
        <v>240</v>
      </c>
      <c r="D24" s="69" t="s">
        <v>91</v>
      </c>
    </row>
    <row r="25" spans="2:4" ht="31.5" customHeight="1" thickBot="1" x14ac:dyDescent="0.3">
      <c r="B25" s="108">
        <f t="shared" si="0"/>
        <v>124</v>
      </c>
      <c r="C25" s="67" t="s">
        <v>248</v>
      </c>
      <c r="D25" s="69" t="s">
        <v>249</v>
      </c>
    </row>
    <row r="26" spans="2:4" ht="54" customHeight="1" thickBot="1" x14ac:dyDescent="0.3">
      <c r="B26" s="66">
        <f t="shared" si="0"/>
        <v>124</v>
      </c>
      <c r="C26" s="67" t="s">
        <v>241</v>
      </c>
      <c r="D26" s="69" t="s">
        <v>211</v>
      </c>
    </row>
    <row r="27" spans="2:4" ht="35.25" customHeight="1" x14ac:dyDescent="0.25">
      <c r="B27" s="448">
        <f t="shared" si="0"/>
        <v>124</v>
      </c>
      <c r="C27" s="452" t="s">
        <v>242</v>
      </c>
      <c r="D27" s="450" t="s">
        <v>214</v>
      </c>
    </row>
    <row r="28" spans="2:4" ht="27.75" customHeight="1" thickBot="1" x14ac:dyDescent="0.3">
      <c r="B28" s="449"/>
      <c r="C28" s="453"/>
      <c r="D28" s="451"/>
    </row>
    <row r="29" spans="2:4" ht="19.5" customHeight="1" thickBot="1" x14ac:dyDescent="0.3">
      <c r="B29" s="66">
        <f>B27</f>
        <v>124</v>
      </c>
      <c r="C29" s="67" t="s">
        <v>243</v>
      </c>
      <c r="D29" s="69" t="s">
        <v>212</v>
      </c>
    </row>
    <row r="30" spans="2:4" ht="67.5" customHeight="1" thickBot="1" x14ac:dyDescent="0.3">
      <c r="B30" s="66">
        <f>B29</f>
        <v>124</v>
      </c>
      <c r="C30" s="67" t="s">
        <v>120</v>
      </c>
      <c r="D30" s="69" t="s">
        <v>121</v>
      </c>
    </row>
    <row r="31" spans="2:4" ht="67.5" customHeight="1" thickBot="1" x14ac:dyDescent="0.3">
      <c r="B31" s="115">
        <f>B30</f>
        <v>124</v>
      </c>
      <c r="C31" s="199">
        <v>1.17150301000131E+16</v>
      </c>
      <c r="D31" s="69" t="s">
        <v>253</v>
      </c>
    </row>
    <row r="32" spans="2:4" ht="67.5" customHeight="1" thickBot="1" x14ac:dyDescent="0.3">
      <c r="B32" s="429">
        <f>B31</f>
        <v>124</v>
      </c>
      <c r="C32" s="430">
        <v>2.02299991000001E+16</v>
      </c>
      <c r="D32" s="431" t="s">
        <v>250</v>
      </c>
    </row>
    <row r="33" spans="2:4" ht="23.25" customHeight="1" thickBot="1" x14ac:dyDescent="0.3">
      <c r="B33" s="432">
        <v>124</v>
      </c>
      <c r="C33" s="434">
        <v>2.02499990000001E+16</v>
      </c>
      <c r="D33" s="433" t="s">
        <v>394</v>
      </c>
    </row>
    <row r="34" spans="2:4" ht="15.75" x14ac:dyDescent="0.25">
      <c r="B34" s="52"/>
    </row>
    <row r="35" spans="2:4" ht="15.75" x14ac:dyDescent="0.25">
      <c r="B35" s="52"/>
    </row>
    <row r="36" spans="2:4" ht="15.75" x14ac:dyDescent="0.25">
      <c r="B36" s="52"/>
    </row>
    <row r="37" spans="2:4" ht="15.75" x14ac:dyDescent="0.25">
      <c r="B37" s="52"/>
    </row>
    <row r="38" spans="2:4" ht="15.75" x14ac:dyDescent="0.25">
      <c r="B38" s="70"/>
    </row>
  </sheetData>
  <mergeCells count="8">
    <mergeCell ref="D2:D3"/>
    <mergeCell ref="B4:D5"/>
    <mergeCell ref="B14:B15"/>
    <mergeCell ref="C14:C15"/>
    <mergeCell ref="D14:D15"/>
    <mergeCell ref="B27:B28"/>
    <mergeCell ref="C27:C28"/>
    <mergeCell ref="D27:D28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0"/>
  <sheetViews>
    <sheetView workbookViewId="0">
      <selection activeCell="D10" sqref="D10"/>
    </sheetView>
  </sheetViews>
  <sheetFormatPr defaultRowHeight="15" x14ac:dyDescent="0.25"/>
  <cols>
    <col min="1" max="1" width="9.140625" style="51"/>
    <col min="2" max="2" width="15.7109375" style="51" customWidth="1"/>
    <col min="3" max="3" width="35.5703125" style="51" customWidth="1"/>
    <col min="4" max="4" width="38.5703125" style="51" customWidth="1"/>
    <col min="5" max="16384" width="9.140625" style="51"/>
  </cols>
  <sheetData>
    <row r="1" spans="2:4" ht="15.75" x14ac:dyDescent="0.25">
      <c r="B1" s="71" t="s">
        <v>122</v>
      </c>
      <c r="D1" s="454" t="s">
        <v>395</v>
      </c>
    </row>
    <row r="2" spans="2:4" ht="30.75" customHeight="1" x14ac:dyDescent="0.25">
      <c r="B2" s="71"/>
      <c r="D2" s="454"/>
    </row>
    <row r="3" spans="2:4" ht="76.5" customHeight="1" thickBot="1" x14ac:dyDescent="0.3">
      <c r="B3" s="443" t="s">
        <v>396</v>
      </c>
      <c r="C3" s="444"/>
      <c r="D3" s="444"/>
    </row>
    <row r="4" spans="2:4" ht="110.25" customHeight="1" x14ac:dyDescent="0.25">
      <c r="B4" s="455" t="s">
        <v>264</v>
      </c>
      <c r="C4" s="455" t="s">
        <v>123</v>
      </c>
      <c r="D4" s="455" t="s">
        <v>48</v>
      </c>
    </row>
    <row r="5" spans="2:4" ht="15.75" thickBot="1" x14ac:dyDescent="0.3">
      <c r="B5" s="456"/>
      <c r="C5" s="456"/>
      <c r="D5" s="456"/>
    </row>
    <row r="6" spans="2:4" ht="34.5" customHeight="1" thickBot="1" x14ac:dyDescent="0.3">
      <c r="B6" s="58">
        <v>124</v>
      </c>
      <c r="C6" s="72" t="s">
        <v>124</v>
      </c>
      <c r="D6" s="69" t="s">
        <v>100</v>
      </c>
    </row>
    <row r="7" spans="2:4" ht="45.75" customHeight="1" thickBot="1" x14ac:dyDescent="0.3">
      <c r="B7" s="58">
        <f t="shared" ref="B7:B16" si="0">B6</f>
        <v>124</v>
      </c>
      <c r="C7" s="72" t="s">
        <v>125</v>
      </c>
      <c r="D7" s="100" t="s">
        <v>126</v>
      </c>
    </row>
    <row r="8" spans="2:4" ht="41.25" customHeight="1" thickBot="1" x14ac:dyDescent="0.3">
      <c r="B8" s="58">
        <f t="shared" si="0"/>
        <v>124</v>
      </c>
      <c r="C8" s="72" t="s">
        <v>127</v>
      </c>
      <c r="D8" s="100" t="s">
        <v>4</v>
      </c>
    </row>
    <row r="9" spans="2:4" ht="39" customHeight="1" thickBot="1" x14ac:dyDescent="0.3">
      <c r="B9" s="58">
        <f t="shared" si="0"/>
        <v>124</v>
      </c>
      <c r="C9" s="72" t="s">
        <v>128</v>
      </c>
      <c r="D9" s="100" t="s">
        <v>129</v>
      </c>
    </row>
    <row r="10" spans="2:4" ht="36.75" customHeight="1" thickBot="1" x14ac:dyDescent="0.3">
      <c r="B10" s="58">
        <f t="shared" si="0"/>
        <v>124</v>
      </c>
      <c r="C10" s="72" t="s">
        <v>130</v>
      </c>
      <c r="D10" s="100" t="s">
        <v>131</v>
      </c>
    </row>
    <row r="11" spans="2:4" ht="39" customHeight="1" thickBot="1" x14ac:dyDescent="0.3">
      <c r="B11" s="58">
        <f t="shared" si="0"/>
        <v>124</v>
      </c>
      <c r="C11" s="72" t="s">
        <v>132</v>
      </c>
      <c r="D11" s="100" t="s">
        <v>133</v>
      </c>
    </row>
    <row r="12" spans="2:4" ht="38.25" customHeight="1" thickBot="1" x14ac:dyDescent="0.3">
      <c r="B12" s="58">
        <f t="shared" si="0"/>
        <v>124</v>
      </c>
      <c r="C12" s="72" t="s">
        <v>134</v>
      </c>
      <c r="D12" s="100" t="s">
        <v>135</v>
      </c>
    </row>
    <row r="13" spans="2:4" ht="40.5" customHeight="1" thickBot="1" x14ac:dyDescent="0.3">
      <c r="B13" s="58">
        <f t="shared" si="0"/>
        <v>124</v>
      </c>
      <c r="C13" s="72" t="s">
        <v>136</v>
      </c>
      <c r="D13" s="100" t="s">
        <v>14</v>
      </c>
    </row>
    <row r="14" spans="2:4" ht="34.5" customHeight="1" thickBot="1" x14ac:dyDescent="0.3">
      <c r="B14" s="58">
        <f t="shared" si="0"/>
        <v>124</v>
      </c>
      <c r="C14" s="72" t="s">
        <v>137</v>
      </c>
      <c r="D14" s="100" t="s">
        <v>16</v>
      </c>
    </row>
    <row r="15" spans="2:4" ht="38.25" customHeight="1" thickBot="1" x14ac:dyDescent="0.3">
      <c r="B15" s="58">
        <f t="shared" si="0"/>
        <v>124</v>
      </c>
      <c r="C15" s="72" t="s">
        <v>138</v>
      </c>
      <c r="D15" s="100" t="s">
        <v>139</v>
      </c>
    </row>
    <row r="16" spans="2:4" ht="38.25" customHeight="1" thickBot="1" x14ac:dyDescent="0.3">
      <c r="B16" s="58">
        <f t="shared" si="0"/>
        <v>124</v>
      </c>
      <c r="C16" s="72" t="s">
        <v>140</v>
      </c>
      <c r="D16" s="100" t="s">
        <v>141</v>
      </c>
    </row>
    <row r="17" spans="2:2" ht="18.75" x14ac:dyDescent="0.25">
      <c r="B17" s="53"/>
    </row>
    <row r="18" spans="2:2" ht="15.75" x14ac:dyDescent="0.25">
      <c r="B18" s="70"/>
    </row>
    <row r="19" spans="2:2" ht="15.75" x14ac:dyDescent="0.25">
      <c r="B19" s="71"/>
    </row>
    <row r="20" spans="2:2" ht="15.75" x14ac:dyDescent="0.25">
      <c r="B20" s="70"/>
    </row>
  </sheetData>
  <mergeCells count="5">
    <mergeCell ref="D1:D2"/>
    <mergeCell ref="B3:D3"/>
    <mergeCell ref="B4:B5"/>
    <mergeCell ref="C4:C5"/>
    <mergeCell ref="D4:D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37" zoomScaleNormal="100" workbookViewId="0">
      <selection activeCell="B55" sqref="B55"/>
    </sheetView>
  </sheetViews>
  <sheetFormatPr defaultRowHeight="12.75" x14ac:dyDescent="0.2"/>
  <cols>
    <col min="1" max="1" width="33.85546875" customWidth="1"/>
    <col min="2" max="2" width="49.140625" customWidth="1"/>
    <col min="3" max="3" width="15.28515625" customWidth="1"/>
    <col min="4" max="4" width="15.5703125" customWidth="1"/>
    <col min="5" max="5" width="18" customWidth="1"/>
  </cols>
  <sheetData>
    <row r="1" spans="1:5" x14ac:dyDescent="0.2">
      <c r="A1" s="48"/>
      <c r="B1" s="48"/>
      <c r="C1" s="48"/>
      <c r="D1" s="203"/>
      <c r="E1" s="204" t="s">
        <v>45</v>
      </c>
    </row>
    <row r="2" spans="1:5" x14ac:dyDescent="0.2">
      <c r="A2" s="48"/>
      <c r="B2" s="48"/>
      <c r="C2" s="48"/>
      <c r="D2" s="203"/>
      <c r="E2" s="204" t="s">
        <v>46</v>
      </c>
    </row>
    <row r="3" spans="1:5" x14ac:dyDescent="0.2">
      <c r="A3" s="48"/>
      <c r="B3" s="48"/>
      <c r="C3" s="48"/>
      <c r="D3" s="203"/>
      <c r="E3" s="204" t="s">
        <v>47</v>
      </c>
    </row>
    <row r="4" spans="1:5" x14ac:dyDescent="0.2">
      <c r="A4" s="48"/>
      <c r="B4" s="48"/>
      <c r="C4" s="48"/>
      <c r="D4" s="203"/>
      <c r="E4" s="204" t="s">
        <v>369</v>
      </c>
    </row>
    <row r="5" spans="1:5" x14ac:dyDescent="0.2">
      <c r="A5" s="48"/>
      <c r="B5" s="48"/>
      <c r="C5" s="48"/>
      <c r="D5" s="203"/>
      <c r="E5" s="203"/>
    </row>
    <row r="6" spans="1:5" ht="37.5" customHeight="1" x14ac:dyDescent="0.2">
      <c r="A6" s="457" t="s">
        <v>370</v>
      </c>
      <c r="B6" s="458"/>
      <c r="C6" s="458"/>
      <c r="D6" s="458"/>
      <c r="E6" s="458"/>
    </row>
    <row r="7" spans="1:5" x14ac:dyDescent="0.2">
      <c r="A7" s="48"/>
      <c r="B7" s="48"/>
      <c r="C7" s="48"/>
      <c r="D7" s="48"/>
      <c r="E7" s="48"/>
    </row>
    <row r="8" spans="1:5" ht="13.5" thickBot="1" x14ac:dyDescent="0.25">
      <c r="A8" s="48"/>
      <c r="B8" s="48"/>
      <c r="C8" s="48"/>
      <c r="D8" s="48"/>
      <c r="E8" s="49" t="s">
        <v>0</v>
      </c>
    </row>
    <row r="9" spans="1:5" ht="48" customHeight="1" thickBot="1" x14ac:dyDescent="0.25">
      <c r="A9" s="200" t="s">
        <v>267</v>
      </c>
      <c r="B9" s="200" t="s">
        <v>268</v>
      </c>
      <c r="C9" s="201">
        <v>2021</v>
      </c>
      <c r="D9" s="201">
        <v>2022</v>
      </c>
      <c r="E9" s="202">
        <v>2023</v>
      </c>
    </row>
    <row r="10" spans="1:5" x14ac:dyDescent="0.2">
      <c r="A10" s="350">
        <v>1</v>
      </c>
      <c r="B10" s="364">
        <v>2</v>
      </c>
      <c r="C10" s="365">
        <v>3</v>
      </c>
      <c r="D10" s="365" t="s">
        <v>49</v>
      </c>
      <c r="E10" s="366">
        <v>5</v>
      </c>
    </row>
    <row r="11" spans="1:5" ht="27.75" customHeight="1" x14ac:dyDescent="0.2">
      <c r="A11" s="351" t="s">
        <v>50</v>
      </c>
      <c r="B11" s="205" t="s">
        <v>269</v>
      </c>
      <c r="C11" s="206">
        <f>C12+C48</f>
        <v>4495560</v>
      </c>
      <c r="D11" s="206">
        <f>D12+D48</f>
        <v>4306000</v>
      </c>
      <c r="E11" s="367">
        <f>E12+E48</f>
        <v>4722900</v>
      </c>
    </row>
    <row r="12" spans="1:5" ht="15.75" customHeight="1" x14ac:dyDescent="0.2">
      <c r="A12" s="352" t="s">
        <v>52</v>
      </c>
      <c r="B12" s="342" t="s">
        <v>51</v>
      </c>
      <c r="C12" s="343">
        <f>C13+C18+C28+C36+C44</f>
        <v>1337000</v>
      </c>
      <c r="D12" s="343">
        <f>D13+D18+D28+D36</f>
        <v>1426000</v>
      </c>
      <c r="E12" s="368">
        <f>E13+E18+E28+E36</f>
        <v>1469000</v>
      </c>
    </row>
    <row r="13" spans="1:5" ht="15" customHeight="1" x14ac:dyDescent="0.2">
      <c r="A13" s="352" t="s">
        <v>54</v>
      </c>
      <c r="B13" s="342" t="s">
        <v>53</v>
      </c>
      <c r="C13" s="344">
        <f>C14</f>
        <v>229000</v>
      </c>
      <c r="D13" s="344">
        <f>D14</f>
        <v>236000</v>
      </c>
      <c r="E13" s="369">
        <f>E14</f>
        <v>244000</v>
      </c>
    </row>
    <row r="14" spans="1:5" ht="12" customHeight="1" x14ac:dyDescent="0.2">
      <c r="A14" s="353" t="s">
        <v>56</v>
      </c>
      <c r="B14" s="207" t="s">
        <v>55</v>
      </c>
      <c r="C14" s="208">
        <f>C15+C17</f>
        <v>229000</v>
      </c>
      <c r="D14" s="208">
        <f>D15+D17</f>
        <v>236000</v>
      </c>
      <c r="E14" s="209">
        <f>E15+E17</f>
        <v>244000</v>
      </c>
    </row>
    <row r="15" spans="1:5" ht="60.75" customHeight="1" x14ac:dyDescent="0.2">
      <c r="A15" s="353" t="s">
        <v>58</v>
      </c>
      <c r="B15" s="207" t="s">
        <v>57</v>
      </c>
      <c r="C15" s="208">
        <v>225000</v>
      </c>
      <c r="D15" s="208">
        <f>D16</f>
        <v>232000</v>
      </c>
      <c r="E15" s="209">
        <f>E16</f>
        <v>240000</v>
      </c>
    </row>
    <row r="16" spans="1:5" ht="61.5" customHeight="1" x14ac:dyDescent="0.2">
      <c r="A16" s="354">
        <v>1.8210102010011002E+17</v>
      </c>
      <c r="B16" s="207" t="s">
        <v>57</v>
      </c>
      <c r="C16" s="208">
        <v>225000</v>
      </c>
      <c r="D16" s="208">
        <v>232000</v>
      </c>
      <c r="E16" s="209">
        <v>240000</v>
      </c>
    </row>
    <row r="17" spans="1:5" ht="37.5" customHeight="1" x14ac:dyDescent="0.2">
      <c r="A17" s="353" t="s">
        <v>227</v>
      </c>
      <c r="B17" s="207" t="s">
        <v>226</v>
      </c>
      <c r="C17" s="208">
        <v>4000</v>
      </c>
      <c r="D17" s="208">
        <v>4000</v>
      </c>
      <c r="E17" s="209">
        <v>4000</v>
      </c>
    </row>
    <row r="18" spans="1:5" ht="32.25" customHeight="1" x14ac:dyDescent="0.2">
      <c r="A18" s="352" t="s">
        <v>60</v>
      </c>
      <c r="B18" s="342" t="s">
        <v>59</v>
      </c>
      <c r="C18" s="344">
        <f>C19</f>
        <v>586000</v>
      </c>
      <c r="D18" s="344">
        <f>D19</f>
        <v>602000</v>
      </c>
      <c r="E18" s="369">
        <f>E19</f>
        <v>614000</v>
      </c>
    </row>
    <row r="19" spans="1:5" ht="26.25" customHeight="1" x14ac:dyDescent="0.2">
      <c r="A19" s="354" t="s">
        <v>62</v>
      </c>
      <c r="B19" s="207" t="s">
        <v>61</v>
      </c>
      <c r="C19" s="208">
        <f>C20+C22+C25+C26</f>
        <v>586000</v>
      </c>
      <c r="D19" s="208">
        <f>D20+D22+D24+D26</f>
        <v>602000</v>
      </c>
      <c r="E19" s="209">
        <f>E20+E22+E24+E27</f>
        <v>614000</v>
      </c>
    </row>
    <row r="20" spans="1:5" ht="63" customHeight="1" x14ac:dyDescent="0.2">
      <c r="A20" s="354">
        <v>1.001030223001E+17</v>
      </c>
      <c r="B20" s="207" t="s">
        <v>225</v>
      </c>
      <c r="C20" s="208">
        <f>C21</f>
        <v>265000</v>
      </c>
      <c r="D20" s="208">
        <f>D21</f>
        <v>269000</v>
      </c>
      <c r="E20" s="209">
        <f>E21</f>
        <v>270000</v>
      </c>
    </row>
    <row r="21" spans="1:5" ht="86.25" customHeight="1" x14ac:dyDescent="0.2">
      <c r="A21" s="354">
        <v>1.001030223101E+17</v>
      </c>
      <c r="B21" s="207" t="s">
        <v>224</v>
      </c>
      <c r="C21" s="208">
        <v>265000</v>
      </c>
      <c r="D21" s="208">
        <v>269000</v>
      </c>
      <c r="E21" s="209">
        <v>270000</v>
      </c>
    </row>
    <row r="22" spans="1:5" ht="70.5" customHeight="1" x14ac:dyDescent="0.2">
      <c r="A22" s="354">
        <v>1.001030224001E+17</v>
      </c>
      <c r="B22" s="207" t="s">
        <v>223</v>
      </c>
      <c r="C22" s="208">
        <f>C23</f>
        <v>1000</v>
      </c>
      <c r="D22" s="208">
        <f>D23</f>
        <v>2000</v>
      </c>
      <c r="E22" s="209">
        <f>E23</f>
        <v>2000</v>
      </c>
    </row>
    <row r="23" spans="1:5" ht="92.25" customHeight="1" x14ac:dyDescent="0.2">
      <c r="A23" s="354">
        <v>1.001030224101E+17</v>
      </c>
      <c r="B23" s="207" t="s">
        <v>222</v>
      </c>
      <c r="C23" s="208">
        <v>1000</v>
      </c>
      <c r="D23" s="208">
        <v>2000</v>
      </c>
      <c r="E23" s="209">
        <v>2000</v>
      </c>
    </row>
    <row r="24" spans="1:5" ht="72.75" customHeight="1" x14ac:dyDescent="0.2">
      <c r="A24" s="354">
        <v>1.0010302250009999E+19</v>
      </c>
      <c r="B24" s="207" t="s">
        <v>63</v>
      </c>
      <c r="C24" s="208">
        <f>C25</f>
        <v>353000</v>
      </c>
      <c r="D24" s="208">
        <f>D25</f>
        <v>364000</v>
      </c>
      <c r="E24" s="209">
        <f>E25</f>
        <v>377000</v>
      </c>
    </row>
    <row r="25" spans="1:5" ht="93.75" customHeight="1" x14ac:dyDescent="0.2">
      <c r="A25" s="354">
        <v>1.001030225101E+17</v>
      </c>
      <c r="B25" s="207" t="s">
        <v>221</v>
      </c>
      <c r="C25" s="208">
        <v>353000</v>
      </c>
      <c r="D25" s="208">
        <v>364000</v>
      </c>
      <c r="E25" s="209">
        <v>377000</v>
      </c>
    </row>
    <row r="26" spans="1:5" ht="60.75" customHeight="1" x14ac:dyDescent="0.2">
      <c r="A26" s="354">
        <v>1.001030226001E+17</v>
      </c>
      <c r="B26" s="207" t="s">
        <v>220</v>
      </c>
      <c r="C26" s="208">
        <f>C27</f>
        <v>-33000</v>
      </c>
      <c r="D26" s="208">
        <f>D27</f>
        <v>-33000</v>
      </c>
      <c r="E26" s="209">
        <f>E27</f>
        <v>-35000</v>
      </c>
    </row>
    <row r="27" spans="1:5" ht="87.75" customHeight="1" x14ac:dyDescent="0.2">
      <c r="A27" s="354">
        <v>1.001030226101E+17</v>
      </c>
      <c r="B27" s="207" t="s">
        <v>219</v>
      </c>
      <c r="C27" s="208">
        <v>-33000</v>
      </c>
      <c r="D27" s="208">
        <v>-33000</v>
      </c>
      <c r="E27" s="209">
        <v>-35000</v>
      </c>
    </row>
    <row r="28" spans="1:5" ht="17.25" customHeight="1" x14ac:dyDescent="0.2">
      <c r="A28" s="352" t="s">
        <v>65</v>
      </c>
      <c r="B28" s="342" t="s">
        <v>64</v>
      </c>
      <c r="C28" s="344">
        <f>C31+C33</f>
        <v>25000</v>
      </c>
      <c r="D28" s="344">
        <f>D31+D33</f>
        <v>60000</v>
      </c>
      <c r="E28" s="369">
        <f>E31+E33</f>
        <v>50000</v>
      </c>
    </row>
    <row r="29" spans="1:5" ht="48.75" customHeight="1" x14ac:dyDescent="0.2">
      <c r="A29" s="353" t="s">
        <v>96</v>
      </c>
      <c r="B29" s="207" t="s">
        <v>216</v>
      </c>
      <c r="C29" s="208">
        <f t="shared" ref="C29:E31" si="0">C30</f>
        <v>0</v>
      </c>
      <c r="D29" s="208">
        <f t="shared" si="0"/>
        <v>0</v>
      </c>
      <c r="E29" s="209">
        <f t="shared" si="0"/>
        <v>0</v>
      </c>
    </row>
    <row r="30" spans="1:5" ht="48.75" customHeight="1" x14ac:dyDescent="0.2">
      <c r="A30" s="353" t="s">
        <v>218</v>
      </c>
      <c r="B30" s="207" t="s">
        <v>216</v>
      </c>
      <c r="C30" s="208">
        <f t="shared" si="0"/>
        <v>0</v>
      </c>
      <c r="D30" s="208">
        <f t="shared" si="0"/>
        <v>0</v>
      </c>
      <c r="E30" s="209">
        <f t="shared" si="0"/>
        <v>0</v>
      </c>
    </row>
    <row r="31" spans="1:5" ht="48.75" customHeight="1" x14ac:dyDescent="0.2">
      <c r="A31" s="353" t="s">
        <v>217</v>
      </c>
      <c r="B31" s="207" t="s">
        <v>216</v>
      </c>
      <c r="C31" s="208">
        <f t="shared" si="0"/>
        <v>0</v>
      </c>
      <c r="D31" s="208">
        <f t="shared" si="0"/>
        <v>0</v>
      </c>
      <c r="E31" s="209">
        <f t="shared" si="0"/>
        <v>0</v>
      </c>
    </row>
    <row r="32" spans="1:5" ht="47.25" customHeight="1" x14ac:dyDescent="0.2">
      <c r="A32" s="354">
        <v>1.8210501021011002E+17</v>
      </c>
      <c r="B32" s="207" t="s">
        <v>216</v>
      </c>
      <c r="C32" s="208">
        <v>0</v>
      </c>
      <c r="D32" s="208">
        <v>0</v>
      </c>
      <c r="E32" s="209">
        <v>0</v>
      </c>
    </row>
    <row r="33" spans="1:5" ht="18" customHeight="1" x14ac:dyDescent="0.2">
      <c r="A33" s="353" t="s">
        <v>67</v>
      </c>
      <c r="B33" s="207" t="s">
        <v>66</v>
      </c>
      <c r="C33" s="208">
        <f t="shared" ref="C33:E34" si="1">C34</f>
        <v>25000</v>
      </c>
      <c r="D33" s="208">
        <f t="shared" si="1"/>
        <v>60000</v>
      </c>
      <c r="E33" s="209">
        <f t="shared" si="1"/>
        <v>50000</v>
      </c>
    </row>
    <row r="34" spans="1:5" ht="18.75" customHeight="1" x14ac:dyDescent="0.2">
      <c r="A34" s="353" t="s">
        <v>68</v>
      </c>
      <c r="B34" s="207" t="s">
        <v>66</v>
      </c>
      <c r="C34" s="208">
        <f t="shared" si="1"/>
        <v>25000</v>
      </c>
      <c r="D34" s="208">
        <f t="shared" si="1"/>
        <v>60000</v>
      </c>
      <c r="E34" s="209">
        <f t="shared" si="1"/>
        <v>50000</v>
      </c>
    </row>
    <row r="35" spans="1:5" ht="17.25" customHeight="1" x14ac:dyDescent="0.2">
      <c r="A35" s="354">
        <v>1.8210503010011002E+17</v>
      </c>
      <c r="B35" s="207" t="s">
        <v>69</v>
      </c>
      <c r="C35" s="208">
        <v>25000</v>
      </c>
      <c r="D35" s="208">
        <v>60000</v>
      </c>
      <c r="E35" s="209">
        <v>50000</v>
      </c>
    </row>
    <row r="36" spans="1:5" ht="14.25" customHeight="1" x14ac:dyDescent="0.2">
      <c r="A36" s="352" t="s">
        <v>71</v>
      </c>
      <c r="B36" s="342" t="s">
        <v>70</v>
      </c>
      <c r="C36" s="344">
        <f>C37+C40</f>
        <v>497000</v>
      </c>
      <c r="D36" s="344">
        <f>D37+D40</f>
        <v>528000</v>
      </c>
      <c r="E36" s="369">
        <f>E37+E40</f>
        <v>561000</v>
      </c>
    </row>
    <row r="37" spans="1:5" ht="18" customHeight="1" x14ac:dyDescent="0.2">
      <c r="A37" s="353" t="s">
        <v>73</v>
      </c>
      <c r="B37" s="207" t="s">
        <v>72</v>
      </c>
      <c r="C37" s="208">
        <f t="shared" ref="C37:E38" si="2">C38</f>
        <v>21000</v>
      </c>
      <c r="D37" s="208">
        <f t="shared" si="2"/>
        <v>21000</v>
      </c>
      <c r="E37" s="209">
        <f t="shared" si="2"/>
        <v>21000</v>
      </c>
    </row>
    <row r="38" spans="1:5" ht="48.75" customHeight="1" x14ac:dyDescent="0.2">
      <c r="A38" s="353" t="s">
        <v>75</v>
      </c>
      <c r="B38" s="207" t="s">
        <v>74</v>
      </c>
      <c r="C38" s="208">
        <f t="shared" si="2"/>
        <v>21000</v>
      </c>
      <c r="D38" s="208">
        <f t="shared" si="2"/>
        <v>21000</v>
      </c>
      <c r="E38" s="209">
        <f t="shared" si="2"/>
        <v>21000</v>
      </c>
    </row>
    <row r="39" spans="1:5" ht="47.25" customHeight="1" x14ac:dyDescent="0.2">
      <c r="A39" s="355">
        <v>1.8210601030100998E+17</v>
      </c>
      <c r="B39" s="207" t="s">
        <v>76</v>
      </c>
      <c r="C39" s="208">
        <v>21000</v>
      </c>
      <c r="D39" s="208">
        <v>21000</v>
      </c>
      <c r="E39" s="209">
        <v>21000</v>
      </c>
    </row>
    <row r="40" spans="1:5" ht="13.5" customHeight="1" x14ac:dyDescent="0.2">
      <c r="A40" s="353" t="s">
        <v>78</v>
      </c>
      <c r="B40" s="207" t="s">
        <v>77</v>
      </c>
      <c r="C40" s="208">
        <f t="shared" ref="C40:E41" si="3">C41</f>
        <v>476000</v>
      </c>
      <c r="D40" s="208">
        <f t="shared" si="3"/>
        <v>507000</v>
      </c>
      <c r="E40" s="209">
        <f t="shared" si="3"/>
        <v>540000</v>
      </c>
    </row>
    <row r="41" spans="1:5" ht="13.5" customHeight="1" x14ac:dyDescent="0.2">
      <c r="A41" s="353" t="s">
        <v>80</v>
      </c>
      <c r="B41" s="207" t="s">
        <v>79</v>
      </c>
      <c r="C41" s="208">
        <f t="shared" si="3"/>
        <v>476000</v>
      </c>
      <c r="D41" s="208">
        <f t="shared" si="3"/>
        <v>507000</v>
      </c>
      <c r="E41" s="209">
        <f t="shared" si="3"/>
        <v>540000</v>
      </c>
    </row>
    <row r="42" spans="1:5" ht="45" customHeight="1" x14ac:dyDescent="0.2">
      <c r="A42" s="353" t="s">
        <v>82</v>
      </c>
      <c r="B42" s="207" t="s">
        <v>81</v>
      </c>
      <c r="C42" s="208">
        <f>C43</f>
        <v>476000</v>
      </c>
      <c r="D42" s="208">
        <f>D43</f>
        <v>507000</v>
      </c>
      <c r="E42" s="209">
        <f>E43</f>
        <v>540000</v>
      </c>
    </row>
    <row r="43" spans="1:5" ht="71.25" customHeight="1" x14ac:dyDescent="0.2">
      <c r="A43" s="356">
        <v>1.8210606043100998E+17</v>
      </c>
      <c r="B43" s="207" t="s">
        <v>83</v>
      </c>
      <c r="C43" s="208">
        <v>476000</v>
      </c>
      <c r="D43" s="208">
        <v>507000</v>
      </c>
      <c r="E43" s="209">
        <v>540000</v>
      </c>
    </row>
    <row r="44" spans="1:5" ht="26.25" customHeight="1" x14ac:dyDescent="0.2">
      <c r="A44" s="357">
        <v>0</v>
      </c>
      <c r="B44" s="342" t="s">
        <v>255</v>
      </c>
      <c r="C44" s="344">
        <f t="shared" ref="C44:E46" si="4">C45</f>
        <v>0</v>
      </c>
      <c r="D44" s="344">
        <f t="shared" si="4"/>
        <v>0</v>
      </c>
      <c r="E44" s="369">
        <f t="shared" si="4"/>
        <v>0</v>
      </c>
    </row>
    <row r="45" spans="1:5" ht="27.75" customHeight="1" x14ac:dyDescent="0.2">
      <c r="A45" s="358">
        <v>0</v>
      </c>
      <c r="B45" s="207" t="s">
        <v>254</v>
      </c>
      <c r="C45" s="208">
        <f t="shared" si="4"/>
        <v>0</v>
      </c>
      <c r="D45" s="208">
        <f t="shared" si="4"/>
        <v>0</v>
      </c>
      <c r="E45" s="209">
        <f t="shared" si="4"/>
        <v>0</v>
      </c>
    </row>
    <row r="46" spans="1:5" ht="36" customHeight="1" x14ac:dyDescent="0.2">
      <c r="A46" s="359">
        <v>0</v>
      </c>
      <c r="B46" s="207" t="s">
        <v>252</v>
      </c>
      <c r="C46" s="208">
        <f t="shared" si="4"/>
        <v>0</v>
      </c>
      <c r="D46" s="208">
        <f t="shared" si="4"/>
        <v>0</v>
      </c>
      <c r="E46" s="209">
        <f t="shared" si="4"/>
        <v>0</v>
      </c>
    </row>
    <row r="47" spans="1:5" ht="43.5" customHeight="1" x14ac:dyDescent="0.2">
      <c r="A47" s="360">
        <v>0</v>
      </c>
      <c r="B47" s="207" t="s">
        <v>253</v>
      </c>
      <c r="C47" s="208">
        <v>0</v>
      </c>
      <c r="D47" s="208">
        <v>0</v>
      </c>
      <c r="E47" s="209">
        <v>0</v>
      </c>
    </row>
    <row r="48" spans="1:5" ht="17.25" customHeight="1" x14ac:dyDescent="0.2">
      <c r="A48" s="352" t="s">
        <v>85</v>
      </c>
      <c r="B48" s="342" t="s">
        <v>84</v>
      </c>
      <c r="C48" s="343">
        <f>C49</f>
        <v>3158560</v>
      </c>
      <c r="D48" s="343">
        <f>D49</f>
        <v>2880000</v>
      </c>
      <c r="E48" s="368">
        <f>E49</f>
        <v>3253900</v>
      </c>
    </row>
    <row r="49" spans="1:5" ht="33.75" customHeight="1" x14ac:dyDescent="0.2">
      <c r="A49" s="353" t="s">
        <v>87</v>
      </c>
      <c r="B49" s="207" t="s">
        <v>86</v>
      </c>
      <c r="C49" s="208">
        <f>C50+C58+C61</f>
        <v>3158560</v>
      </c>
      <c r="D49" s="208">
        <f>D50+D58</f>
        <v>2880000</v>
      </c>
      <c r="E49" s="209">
        <f>E50+E58+E55</f>
        <v>3253900</v>
      </c>
    </row>
    <row r="50" spans="1:5" ht="23.25" customHeight="1" x14ac:dyDescent="0.2">
      <c r="A50" s="353" t="s">
        <v>215</v>
      </c>
      <c r="B50" s="207" t="s">
        <v>88</v>
      </c>
      <c r="C50" s="210">
        <f>C51+C53</f>
        <v>2873000</v>
      </c>
      <c r="D50" s="208">
        <f>D52+D54</f>
        <v>2771000</v>
      </c>
      <c r="E50" s="209">
        <f>E51+E53</f>
        <v>2789000</v>
      </c>
    </row>
    <row r="51" spans="1:5" ht="22.5" customHeight="1" x14ac:dyDescent="0.2">
      <c r="A51" s="353" t="s">
        <v>358</v>
      </c>
      <c r="B51" s="207" t="s">
        <v>89</v>
      </c>
      <c r="C51" s="210">
        <f t="shared" ref="C51:E53" si="5">C52</f>
        <v>2787000</v>
      </c>
      <c r="D51" s="208">
        <f t="shared" si="5"/>
        <v>2733000</v>
      </c>
      <c r="E51" s="209">
        <f t="shared" si="5"/>
        <v>2751000</v>
      </c>
    </row>
    <row r="52" spans="1:5" ht="25.5" customHeight="1" x14ac:dyDescent="0.2">
      <c r="A52" s="361">
        <v>1.24202150011E+17</v>
      </c>
      <c r="B52" s="207" t="s">
        <v>357</v>
      </c>
      <c r="C52" s="210">
        <v>2787000</v>
      </c>
      <c r="D52" s="208">
        <v>2733000</v>
      </c>
      <c r="E52" s="209">
        <v>2751000</v>
      </c>
    </row>
    <row r="53" spans="1:5" ht="33.75" customHeight="1" x14ac:dyDescent="0.2">
      <c r="A53" s="353" t="s">
        <v>247</v>
      </c>
      <c r="B53" s="207" t="s">
        <v>356</v>
      </c>
      <c r="C53" s="210">
        <f t="shared" si="5"/>
        <v>86000</v>
      </c>
      <c r="D53" s="208">
        <f t="shared" si="5"/>
        <v>38000</v>
      </c>
      <c r="E53" s="209">
        <f t="shared" si="5"/>
        <v>38000</v>
      </c>
    </row>
    <row r="54" spans="1:5" ht="25.5" customHeight="1" x14ac:dyDescent="0.2">
      <c r="A54" s="361">
        <v>1.24202160011E+17</v>
      </c>
      <c r="B54" s="207" t="s">
        <v>249</v>
      </c>
      <c r="C54" s="210">
        <v>86000</v>
      </c>
      <c r="D54" s="208">
        <v>38000</v>
      </c>
      <c r="E54" s="209">
        <v>38000</v>
      </c>
    </row>
    <row r="55" spans="1:5" ht="30.75" customHeight="1" x14ac:dyDescent="0.2">
      <c r="A55" s="361">
        <v>202200000000000</v>
      </c>
      <c r="B55" s="207" t="s">
        <v>361</v>
      </c>
      <c r="C55" s="208">
        <f>C56</f>
        <v>0</v>
      </c>
      <c r="D55" s="208">
        <f>D56</f>
        <v>0</v>
      </c>
      <c r="E55" s="209">
        <f>E56</f>
        <v>352100</v>
      </c>
    </row>
    <row r="56" spans="1:5" ht="30.75" customHeight="1" x14ac:dyDescent="0.2">
      <c r="A56" s="361">
        <v>202299990000000</v>
      </c>
      <c r="B56" s="207" t="s">
        <v>251</v>
      </c>
      <c r="C56" s="208">
        <f t="shared" ref="C56:E59" si="6">C57</f>
        <v>0</v>
      </c>
      <c r="D56" s="208">
        <f t="shared" si="6"/>
        <v>0</v>
      </c>
      <c r="E56" s="209">
        <f t="shared" si="6"/>
        <v>352100</v>
      </c>
    </row>
    <row r="57" spans="1:5" ht="30.75" customHeight="1" x14ac:dyDescent="0.2">
      <c r="A57" s="361">
        <v>1.24202299991E+17</v>
      </c>
      <c r="B57" s="207" t="s">
        <v>250</v>
      </c>
      <c r="C57" s="208">
        <v>0</v>
      </c>
      <c r="D57" s="208">
        <v>0</v>
      </c>
      <c r="E57" s="209">
        <v>352100</v>
      </c>
    </row>
    <row r="58" spans="1:5" ht="30.75" customHeight="1" x14ac:dyDescent="0.2">
      <c r="A58" s="361">
        <v>2.02300000000001E+16</v>
      </c>
      <c r="B58" s="207" t="s">
        <v>92</v>
      </c>
      <c r="C58" s="208">
        <f t="shared" si="6"/>
        <v>105400</v>
      </c>
      <c r="D58" s="208">
        <f t="shared" si="6"/>
        <v>109000</v>
      </c>
      <c r="E58" s="209">
        <f t="shared" si="6"/>
        <v>112800</v>
      </c>
    </row>
    <row r="59" spans="1:5" ht="36" customHeight="1" x14ac:dyDescent="0.2">
      <c r="A59" s="353" t="s">
        <v>213</v>
      </c>
      <c r="B59" s="207" t="s">
        <v>93</v>
      </c>
      <c r="C59" s="208">
        <f t="shared" si="6"/>
        <v>105400</v>
      </c>
      <c r="D59" s="208">
        <f t="shared" si="6"/>
        <v>109000</v>
      </c>
      <c r="E59" s="209">
        <f t="shared" si="6"/>
        <v>112800</v>
      </c>
    </row>
    <row r="60" spans="1:5" ht="48.75" customHeight="1" x14ac:dyDescent="0.2">
      <c r="A60" s="362">
        <v>1.24202351181E+17</v>
      </c>
      <c r="B60" s="345" t="s">
        <v>94</v>
      </c>
      <c r="C60" s="346">
        <v>105400</v>
      </c>
      <c r="D60" s="346">
        <v>109000</v>
      </c>
      <c r="E60" s="347">
        <v>112800</v>
      </c>
    </row>
    <row r="61" spans="1:5" x14ac:dyDescent="0.2">
      <c r="A61" s="362" t="s">
        <v>371</v>
      </c>
      <c r="B61" s="348" t="s">
        <v>95</v>
      </c>
      <c r="C61" s="349">
        <f>C62</f>
        <v>180160</v>
      </c>
      <c r="D61" s="349">
        <v>0</v>
      </c>
      <c r="E61" s="349">
        <v>0</v>
      </c>
    </row>
    <row r="62" spans="1:5" x14ac:dyDescent="0.2">
      <c r="A62" s="362" t="s">
        <v>372</v>
      </c>
      <c r="B62" s="348" t="s">
        <v>373</v>
      </c>
      <c r="C62" s="371">
        <f>C63</f>
        <v>180160</v>
      </c>
      <c r="D62" s="349">
        <v>0</v>
      </c>
      <c r="E62" s="349">
        <v>0</v>
      </c>
    </row>
    <row r="63" spans="1:5" ht="23.25" thickBot="1" x14ac:dyDescent="0.25">
      <c r="A63" s="363">
        <v>1.24202499991E+19</v>
      </c>
      <c r="B63" s="370" t="s">
        <v>374</v>
      </c>
      <c r="C63" s="372">
        <v>180160</v>
      </c>
      <c r="D63" s="372">
        <v>0</v>
      </c>
      <c r="E63" s="372">
        <v>0</v>
      </c>
    </row>
  </sheetData>
  <mergeCells count="1">
    <mergeCell ref="A6:E6"/>
  </mergeCell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10" zoomScale="90" zoomScaleNormal="90" workbookViewId="0">
      <selection activeCell="G29" sqref="G29"/>
    </sheetView>
  </sheetViews>
  <sheetFormatPr defaultRowHeight="12.75" x14ac:dyDescent="0.2"/>
  <cols>
    <col min="1" max="1" width="72.140625" customWidth="1"/>
    <col min="2" max="3" width="11.140625" customWidth="1"/>
    <col min="4" max="4" width="19" customWidth="1"/>
    <col min="5" max="5" width="16" hidden="1" customWidth="1"/>
    <col min="6" max="6" width="18.5703125" customWidth="1"/>
    <col min="7" max="7" width="18.42578125" customWidth="1"/>
  </cols>
  <sheetData>
    <row r="1" spans="1:7" ht="18.75" x14ac:dyDescent="0.3">
      <c r="A1" s="1" t="s">
        <v>21</v>
      </c>
      <c r="D1" s="1" t="s">
        <v>22</v>
      </c>
      <c r="E1" s="1"/>
    </row>
    <row r="2" spans="1:7" ht="18.75" x14ac:dyDescent="0.3">
      <c r="A2" s="1" t="s">
        <v>23</v>
      </c>
      <c r="D2" s="1" t="s">
        <v>397</v>
      </c>
      <c r="E2" s="1"/>
    </row>
    <row r="3" spans="1:7" ht="18.75" x14ac:dyDescent="0.3">
      <c r="A3" s="1"/>
      <c r="D3" s="1" t="s">
        <v>43</v>
      </c>
      <c r="E3" s="1"/>
    </row>
    <row r="4" spans="1:7" ht="43.5" customHeight="1" x14ac:dyDescent="0.2">
      <c r="A4" s="459" t="s">
        <v>398</v>
      </c>
      <c r="B4" s="460"/>
      <c r="C4" s="460"/>
      <c r="D4" s="460"/>
      <c r="E4" s="460"/>
      <c r="F4" s="442"/>
      <c r="G4" s="442"/>
    </row>
    <row r="5" spans="1:7" ht="20.25" customHeight="1" x14ac:dyDescent="0.2">
      <c r="A5" s="461"/>
      <c r="B5" s="461"/>
      <c r="C5" s="461"/>
      <c r="D5" s="461"/>
      <c r="E5" s="461"/>
      <c r="F5" s="462"/>
      <c r="G5" s="462"/>
    </row>
    <row r="6" spans="1:7" ht="18.75" x14ac:dyDescent="0.3">
      <c r="A6" s="13" t="s">
        <v>270</v>
      </c>
      <c r="B6" s="12" t="s">
        <v>144</v>
      </c>
      <c r="C6" s="12" t="s">
        <v>145</v>
      </c>
      <c r="D6" s="3">
        <v>2022</v>
      </c>
      <c r="E6" s="3" t="s">
        <v>42</v>
      </c>
      <c r="F6" s="39">
        <v>2023</v>
      </c>
      <c r="G6" s="40">
        <v>2024</v>
      </c>
    </row>
    <row r="7" spans="1:7" ht="18.75" x14ac:dyDescent="0.3">
      <c r="A7" s="15" t="s">
        <v>24</v>
      </c>
      <c r="B7" s="14" t="s">
        <v>271</v>
      </c>
      <c r="C7" s="14" t="s">
        <v>272</v>
      </c>
      <c r="D7" s="33">
        <f>D8+D9+D10+D14</f>
        <v>1910065</v>
      </c>
      <c r="E7" s="33" t="e">
        <f>E8+#REF!+E9+E10+#REF!</f>
        <v>#REF!</v>
      </c>
      <c r="F7" s="16">
        <f>F8+F9+F10+F14</f>
        <v>1796850</v>
      </c>
      <c r="G7" s="16">
        <f>G8+G9+G14+G10</f>
        <v>1834950</v>
      </c>
    </row>
    <row r="8" spans="1:7" ht="37.5" x14ac:dyDescent="0.3">
      <c r="A8" s="18" t="s">
        <v>25</v>
      </c>
      <c r="B8" s="17" t="s">
        <v>271</v>
      </c>
      <c r="C8" s="17" t="s">
        <v>273</v>
      </c>
      <c r="D8" s="19">
        <f>'Приложение 8'!Q15</f>
        <v>667000</v>
      </c>
      <c r="E8" s="19"/>
      <c r="F8" s="109">
        <f>'Приложение 8'!R11</f>
        <v>667000</v>
      </c>
      <c r="G8" s="110">
        <f>'Приложение 8'!S11</f>
        <v>667000</v>
      </c>
    </row>
    <row r="9" spans="1:7" ht="75" x14ac:dyDescent="0.3">
      <c r="A9" s="18" t="s">
        <v>26</v>
      </c>
      <c r="B9" s="17" t="s">
        <v>271</v>
      </c>
      <c r="C9" s="17" t="s">
        <v>274</v>
      </c>
      <c r="D9" s="19">
        <f>'Приложение 8'!Q18</f>
        <v>1225096</v>
      </c>
      <c r="E9" s="19"/>
      <c r="F9" s="19">
        <f>'Приложение 8'!R18</f>
        <v>1111881</v>
      </c>
      <c r="G9" s="110">
        <f>'Приложение 8'!S18</f>
        <v>1149981</v>
      </c>
    </row>
    <row r="10" spans="1:7" ht="37.5" x14ac:dyDescent="0.3">
      <c r="A10" s="18" t="s">
        <v>157</v>
      </c>
      <c r="B10" s="17" t="s">
        <v>271</v>
      </c>
      <c r="C10" s="17" t="s">
        <v>275</v>
      </c>
      <c r="D10" s="19">
        <f>'Приложение 8'!Q37</f>
        <v>17300</v>
      </c>
      <c r="E10" s="34"/>
      <c r="F10" s="111">
        <f>'Приложение 8'!R37</f>
        <v>17300</v>
      </c>
      <c r="G10" s="112">
        <f>'Приложение 8'!S37</f>
        <v>17300</v>
      </c>
    </row>
    <row r="11" spans="1:7" ht="18.75" hidden="1" x14ac:dyDescent="0.3">
      <c r="A11" s="20" t="s">
        <v>27</v>
      </c>
      <c r="B11" s="17" t="s">
        <v>38</v>
      </c>
      <c r="C11" s="17" t="s">
        <v>38</v>
      </c>
      <c r="D11" s="19"/>
      <c r="E11" s="19"/>
      <c r="F11" s="42"/>
      <c r="G11" s="43"/>
    </row>
    <row r="12" spans="1:7" ht="18.75" hidden="1" x14ac:dyDescent="0.3">
      <c r="A12" s="15" t="s">
        <v>29</v>
      </c>
      <c r="B12" s="14" t="s">
        <v>28</v>
      </c>
      <c r="C12" s="14" t="s">
        <v>28</v>
      </c>
      <c r="D12" s="16"/>
      <c r="E12" s="16"/>
      <c r="F12" s="42"/>
      <c r="G12" s="43"/>
    </row>
    <row r="13" spans="1:7" ht="18.75" hidden="1" x14ac:dyDescent="0.3">
      <c r="A13" s="20" t="s">
        <v>31</v>
      </c>
      <c r="B13" s="17" t="s">
        <v>30</v>
      </c>
      <c r="C13" s="17" t="s">
        <v>30</v>
      </c>
      <c r="D13" s="19"/>
      <c r="E13" s="35"/>
      <c r="F13" s="42"/>
      <c r="G13" s="43"/>
    </row>
    <row r="14" spans="1:7" ht="18.75" x14ac:dyDescent="0.3">
      <c r="A14" s="18" t="s">
        <v>27</v>
      </c>
      <c r="B14" s="17" t="s">
        <v>271</v>
      </c>
      <c r="C14" s="17" t="s">
        <v>276</v>
      </c>
      <c r="D14" s="19">
        <f>'Приложение 8'!Q43</f>
        <v>669</v>
      </c>
      <c r="E14" s="34"/>
      <c r="F14" s="109">
        <f>'Приложение 8'!R43</f>
        <v>669</v>
      </c>
      <c r="G14" s="109">
        <f>'Приложение 8'!S39</f>
        <v>669</v>
      </c>
    </row>
    <row r="15" spans="1:7" s="32" customFormat="1" ht="18.75" x14ac:dyDescent="0.3">
      <c r="A15" s="24" t="s">
        <v>29</v>
      </c>
      <c r="B15" s="31" t="s">
        <v>273</v>
      </c>
      <c r="C15" s="31" t="s">
        <v>272</v>
      </c>
      <c r="D15" s="16">
        <f>D16</f>
        <v>105400</v>
      </c>
      <c r="E15" s="33">
        <f>E16</f>
        <v>0</v>
      </c>
      <c r="F15" s="39">
        <f>F16</f>
        <v>109000</v>
      </c>
      <c r="G15" s="40">
        <f>G16</f>
        <v>112800</v>
      </c>
    </row>
    <row r="16" spans="1:7" s="29" customFormat="1" ht="18.75" x14ac:dyDescent="0.3">
      <c r="A16" s="30" t="s">
        <v>31</v>
      </c>
      <c r="B16" s="17" t="s">
        <v>273</v>
      </c>
      <c r="C16" s="17" t="s">
        <v>273</v>
      </c>
      <c r="D16" s="19">
        <f>'Приложение 8'!Q44</f>
        <v>105400</v>
      </c>
      <c r="E16" s="19"/>
      <c r="F16" s="109">
        <f>'Приложение 8'!R44</f>
        <v>109000</v>
      </c>
      <c r="G16" s="110">
        <f>'Приложение 8'!S45</f>
        <v>112800</v>
      </c>
    </row>
    <row r="17" spans="1:7" ht="37.5" x14ac:dyDescent="0.3">
      <c r="A17" s="21" t="s">
        <v>32</v>
      </c>
      <c r="B17" s="14" t="s">
        <v>277</v>
      </c>
      <c r="C17" s="14" t="s">
        <v>272</v>
      </c>
      <c r="D17" s="22">
        <f>D18+D19</f>
        <v>152000</v>
      </c>
      <c r="E17" s="22" t="e">
        <f>#REF!+E18</f>
        <v>#REF!</v>
      </c>
      <c r="F17" s="39">
        <f>F18+F19</f>
        <v>112000</v>
      </c>
      <c r="G17" s="40">
        <f>G18+G19</f>
        <v>112000</v>
      </c>
    </row>
    <row r="18" spans="1:7" ht="18.75" x14ac:dyDescent="0.3">
      <c r="A18" s="20" t="s">
        <v>33</v>
      </c>
      <c r="B18" s="17" t="s">
        <v>277</v>
      </c>
      <c r="C18" s="17" t="s">
        <v>278</v>
      </c>
      <c r="D18" s="23">
        <f>'Приложение 8'!Q60</f>
        <v>150000</v>
      </c>
      <c r="E18" s="23"/>
      <c r="F18" s="109">
        <f>'Приложение 8'!R60</f>
        <v>110000</v>
      </c>
      <c r="G18" s="110">
        <f>'Приложение 8'!S60</f>
        <v>110000</v>
      </c>
    </row>
    <row r="19" spans="1:7" ht="37.5" x14ac:dyDescent="0.3">
      <c r="A19" s="20" t="s">
        <v>234</v>
      </c>
      <c r="B19" s="17" t="s">
        <v>277</v>
      </c>
      <c r="C19" s="17" t="s">
        <v>279</v>
      </c>
      <c r="D19" s="23">
        <f>'Приложение 8'!Q65</f>
        <v>2000</v>
      </c>
      <c r="E19" s="23"/>
      <c r="F19" s="109">
        <f>'Приложение 8'!R65</f>
        <v>2000</v>
      </c>
      <c r="G19" s="110">
        <f>'Приложение 8'!S65</f>
        <v>2000</v>
      </c>
    </row>
    <row r="20" spans="1:7" ht="18.75" x14ac:dyDescent="0.3">
      <c r="A20" s="15" t="s">
        <v>39</v>
      </c>
      <c r="B20" s="14" t="s">
        <v>274</v>
      </c>
      <c r="C20" s="14" t="s">
        <v>272</v>
      </c>
      <c r="D20" s="22">
        <f>D21</f>
        <v>586000</v>
      </c>
      <c r="E20" s="22" t="e">
        <f>E21+#REF!</f>
        <v>#REF!</v>
      </c>
      <c r="F20" s="39">
        <f>F21</f>
        <v>602000</v>
      </c>
      <c r="G20" s="40">
        <f>G21</f>
        <v>614000</v>
      </c>
    </row>
    <row r="21" spans="1:7" s="28" customFormat="1" ht="18.75" x14ac:dyDescent="0.3">
      <c r="A21" s="27" t="s">
        <v>44</v>
      </c>
      <c r="B21" s="26" t="s">
        <v>274</v>
      </c>
      <c r="C21" s="26" t="s">
        <v>280</v>
      </c>
      <c r="D21" s="37">
        <f>'Приложение 8'!Q66</f>
        <v>586000</v>
      </c>
      <c r="E21" s="37"/>
      <c r="F21" s="109">
        <f>'Приложение 8'!R66</f>
        <v>602000</v>
      </c>
      <c r="G21" s="110">
        <f>'Приложение 8'!S66</f>
        <v>614000</v>
      </c>
    </row>
    <row r="22" spans="1:7" s="28" customFormat="1" ht="56.25" x14ac:dyDescent="0.3">
      <c r="A22" s="15" t="s">
        <v>383</v>
      </c>
      <c r="B22" s="14" t="s">
        <v>274</v>
      </c>
      <c r="C22" s="14" t="s">
        <v>399</v>
      </c>
      <c r="D22" s="36">
        <v>0</v>
      </c>
      <c r="E22" s="36"/>
      <c r="F22" s="435">
        <v>0</v>
      </c>
      <c r="G22" s="436">
        <v>363000</v>
      </c>
    </row>
    <row r="23" spans="1:7" s="28" customFormat="1" ht="117.75" customHeight="1" x14ac:dyDescent="0.3">
      <c r="A23" s="27" t="s">
        <v>400</v>
      </c>
      <c r="B23" s="26" t="s">
        <v>274</v>
      </c>
      <c r="C23" s="26" t="s">
        <v>399</v>
      </c>
      <c r="D23" s="37">
        <v>0</v>
      </c>
      <c r="E23" s="37"/>
      <c r="F23" s="109">
        <v>0</v>
      </c>
      <c r="G23" s="110">
        <v>363000</v>
      </c>
    </row>
    <row r="24" spans="1:7" ht="18.75" x14ac:dyDescent="0.3">
      <c r="A24" s="15" t="s">
        <v>34</v>
      </c>
      <c r="B24" s="14" t="s">
        <v>281</v>
      </c>
      <c r="C24" s="14" t="s">
        <v>272</v>
      </c>
      <c r="D24" s="22">
        <f>D25</f>
        <v>105000</v>
      </c>
      <c r="E24" s="22">
        <f>E25</f>
        <v>0</v>
      </c>
      <c r="F24" s="39">
        <f>F25</f>
        <v>100000</v>
      </c>
      <c r="G24" s="40">
        <f>G25</f>
        <v>100000</v>
      </c>
    </row>
    <row r="25" spans="1:7" ht="18.75" x14ac:dyDescent="0.3">
      <c r="A25" s="27" t="s">
        <v>35</v>
      </c>
      <c r="B25" s="26" t="s">
        <v>281</v>
      </c>
      <c r="C25" s="26" t="s">
        <v>277</v>
      </c>
      <c r="D25" s="38">
        <f>'Приложение 8'!Q81</f>
        <v>105000</v>
      </c>
      <c r="E25" s="38"/>
      <c r="F25" s="111">
        <f>'Приложение 8'!R81</f>
        <v>100000</v>
      </c>
      <c r="G25" s="112">
        <f>'Приложение 8'!S81</f>
        <v>100000</v>
      </c>
    </row>
    <row r="26" spans="1:7" ht="18.75" x14ac:dyDescent="0.3">
      <c r="A26" s="24" t="s">
        <v>200</v>
      </c>
      <c r="B26" s="14" t="s">
        <v>282</v>
      </c>
      <c r="C26" s="14" t="s">
        <v>272</v>
      </c>
      <c r="D26" s="22">
        <f>D27</f>
        <v>1637095</v>
      </c>
      <c r="E26" s="22">
        <f>E27</f>
        <v>0</v>
      </c>
      <c r="F26" s="39">
        <f>F27</f>
        <v>1586150</v>
      </c>
      <c r="G26" s="39">
        <f>G27</f>
        <v>1586150</v>
      </c>
    </row>
    <row r="27" spans="1:7" ht="18.75" x14ac:dyDescent="0.3">
      <c r="A27" s="20" t="s">
        <v>201</v>
      </c>
      <c r="B27" s="17" t="s">
        <v>282</v>
      </c>
      <c r="C27" s="17" t="s">
        <v>271</v>
      </c>
      <c r="D27" s="23">
        <f>'Приложение 8'!Q88</f>
        <v>1637095</v>
      </c>
      <c r="E27" s="23"/>
      <c r="F27" s="109">
        <f>'Приложение 8'!R88</f>
        <v>1586150</v>
      </c>
      <c r="G27" s="110">
        <f>'Приложение 8'!S88</f>
        <v>1586150</v>
      </c>
    </row>
    <row r="28" spans="1:7" ht="18.75" x14ac:dyDescent="0.3">
      <c r="A28" s="24" t="s">
        <v>37</v>
      </c>
      <c r="B28" s="25"/>
      <c r="C28" s="25"/>
      <c r="D28" s="36">
        <f>D7+D15+D17+D20+D26+D24</f>
        <v>4495560</v>
      </c>
      <c r="E28" s="36" t="e">
        <f>E7+E13+E18+E24+#REF!+E26+#REF!+#REF!+E20+#REF!</f>
        <v>#REF!</v>
      </c>
      <c r="F28" s="33">
        <f>F7+F15+F17+F20+F24+F26</f>
        <v>4306000</v>
      </c>
      <c r="G28" s="44">
        <f>G7+G15+G17+G20+G24+G26+G22</f>
        <v>4722900</v>
      </c>
    </row>
  </sheetData>
  <mergeCells count="1">
    <mergeCell ref="A4:G5"/>
  </mergeCells>
  <phoneticPr fontId="10" type="noConversion"/>
  <pageMargins left="0.59055118110236227" right="0" top="0.59055118110236227" bottom="0.19685039370078741" header="0" footer="0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topLeftCell="K65" zoomScaleNormal="100" workbookViewId="0">
      <selection activeCell="T84" sqref="T84:U84"/>
    </sheetView>
  </sheetViews>
  <sheetFormatPr defaultRowHeight="15.75" x14ac:dyDescent="0.25"/>
  <cols>
    <col min="1" max="1" width="10" style="75" hidden="1" customWidth="1"/>
    <col min="2" max="3" width="10.28515625" style="75" hidden="1" customWidth="1"/>
    <col min="4" max="4" width="5.5703125" style="75" hidden="1" customWidth="1"/>
    <col min="5" max="10" width="10.28515625" style="75" hidden="1" customWidth="1"/>
    <col min="11" max="11" width="83.5703125" style="75" customWidth="1"/>
    <col min="12" max="12" width="5.28515625" style="75" customWidth="1"/>
    <col min="13" max="13" width="5.85546875" style="75" customWidth="1"/>
    <col min="14" max="14" width="6.42578125" style="75" customWidth="1"/>
    <col min="15" max="15" width="4.7109375" style="75" customWidth="1"/>
    <col min="16" max="16" width="4.85546875" style="75" customWidth="1"/>
    <col min="17" max="17" width="10.28515625" style="75" hidden="1" customWidth="1"/>
    <col min="18" max="18" width="9.140625" style="75"/>
    <col min="19" max="19" width="2.28515625" style="75" customWidth="1"/>
    <col min="20" max="20" width="8.85546875" style="75" customWidth="1"/>
    <col min="21" max="21" width="2" style="75" customWidth="1"/>
    <col min="22" max="22" width="13.85546875" style="75" customWidth="1"/>
    <col min="23" max="16384" width="9.140625" style="75"/>
  </cols>
  <sheetData>
    <row r="1" spans="1:22" ht="15.75" customHeight="1" x14ac:dyDescent="0.25">
      <c r="A1" s="73"/>
      <c r="B1" s="73"/>
      <c r="C1" s="478"/>
      <c r="D1" s="478"/>
      <c r="E1" s="478"/>
      <c r="F1" s="478"/>
      <c r="G1" s="73"/>
      <c r="H1" s="478"/>
      <c r="I1" s="478"/>
      <c r="J1" s="478"/>
      <c r="K1" s="478"/>
      <c r="L1" s="73"/>
      <c r="M1" s="73"/>
      <c r="N1" s="73"/>
      <c r="O1" s="478"/>
      <c r="P1" s="478"/>
      <c r="Q1" s="631" t="s">
        <v>142</v>
      </c>
      <c r="R1" s="631"/>
      <c r="S1" s="631"/>
      <c r="T1" s="631"/>
      <c r="U1" s="631"/>
      <c r="V1" s="631"/>
    </row>
    <row r="2" spans="1:22" ht="18" customHeight="1" x14ac:dyDescent="0.25">
      <c r="A2" s="73"/>
      <c r="B2" s="73"/>
      <c r="C2" s="478"/>
      <c r="D2" s="478"/>
      <c r="E2" s="478"/>
      <c r="F2" s="478"/>
      <c r="G2" s="73"/>
      <c r="H2" s="478"/>
      <c r="I2" s="478"/>
      <c r="J2" s="478"/>
      <c r="K2" s="478"/>
      <c r="L2" s="73"/>
      <c r="M2" s="73"/>
      <c r="N2" s="73"/>
      <c r="O2" s="478"/>
      <c r="P2" s="478"/>
      <c r="Q2" s="631" t="s">
        <v>143</v>
      </c>
      <c r="R2" s="631"/>
      <c r="S2" s="631"/>
      <c r="T2" s="631"/>
      <c r="U2" s="631"/>
      <c r="V2" s="631"/>
    </row>
    <row r="3" spans="1:22" ht="13.5" customHeight="1" x14ac:dyDescent="0.25">
      <c r="A3" s="73"/>
      <c r="B3" s="73"/>
      <c r="C3" s="478"/>
      <c r="D3" s="478"/>
      <c r="E3" s="478"/>
      <c r="F3" s="478"/>
      <c r="G3" s="73"/>
      <c r="H3" s="478"/>
      <c r="I3" s="478"/>
      <c r="J3" s="478"/>
      <c r="K3" s="478"/>
      <c r="L3" s="73"/>
      <c r="M3" s="73"/>
      <c r="N3" s="73"/>
      <c r="O3" s="478"/>
      <c r="P3" s="478"/>
      <c r="Q3" s="631" t="s">
        <v>47</v>
      </c>
      <c r="R3" s="631"/>
      <c r="S3" s="631"/>
      <c r="T3" s="631"/>
      <c r="U3" s="631"/>
      <c r="V3" s="631"/>
    </row>
    <row r="4" spans="1:22" ht="12" customHeight="1" x14ac:dyDescent="0.25">
      <c r="A4" s="73"/>
      <c r="B4" s="73"/>
      <c r="C4" s="478"/>
      <c r="D4" s="478"/>
      <c r="E4" s="478"/>
      <c r="F4" s="478"/>
      <c r="G4" s="73"/>
      <c r="H4" s="478"/>
      <c r="I4" s="478"/>
      <c r="J4" s="478"/>
      <c r="K4" s="478"/>
      <c r="L4" s="73"/>
      <c r="M4" s="73"/>
      <c r="N4" s="73"/>
      <c r="O4" s="478"/>
      <c r="P4" s="478"/>
      <c r="Q4" s="631" t="s">
        <v>401</v>
      </c>
      <c r="R4" s="631"/>
      <c r="S4" s="631"/>
      <c r="T4" s="631"/>
      <c r="U4" s="631"/>
      <c r="V4" s="631"/>
    </row>
    <row r="5" spans="1:22" hidden="1" x14ac:dyDescent="0.25">
      <c r="A5" s="73"/>
      <c r="B5" s="73"/>
      <c r="C5" s="478"/>
      <c r="D5" s="478"/>
      <c r="E5" s="478"/>
      <c r="F5" s="478"/>
      <c r="G5" s="73"/>
      <c r="H5" s="478"/>
      <c r="I5" s="478"/>
      <c r="J5" s="478"/>
      <c r="K5" s="478"/>
      <c r="L5" s="73"/>
      <c r="M5" s="73"/>
      <c r="N5" s="73"/>
      <c r="O5" s="478"/>
      <c r="P5" s="478"/>
      <c r="Q5" s="478"/>
      <c r="R5" s="478"/>
      <c r="S5" s="478"/>
      <c r="T5" s="478"/>
      <c r="U5" s="478"/>
      <c r="V5" s="478"/>
    </row>
    <row r="6" spans="1:22" ht="78" customHeight="1" x14ac:dyDescent="0.25">
      <c r="A6" s="632" t="s">
        <v>402</v>
      </c>
      <c r="B6" s="632"/>
      <c r="C6" s="632"/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</row>
    <row r="7" spans="1:22" ht="10.5" customHeight="1" thickBot="1" x14ac:dyDescent="0.3">
      <c r="A7" s="76"/>
      <c r="B7" s="633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  <c r="P7" s="634"/>
      <c r="Q7" s="634"/>
      <c r="R7" s="612"/>
      <c r="S7" s="612"/>
      <c r="T7" s="613"/>
      <c r="U7" s="613"/>
      <c r="V7" s="77" t="s">
        <v>0</v>
      </c>
    </row>
    <row r="8" spans="1:22" ht="18.75" customHeight="1" thickTop="1" thickBot="1" x14ac:dyDescent="0.3">
      <c r="A8" s="78"/>
      <c r="B8" s="624" t="s">
        <v>48</v>
      </c>
      <c r="C8" s="625"/>
      <c r="D8" s="625"/>
      <c r="E8" s="625"/>
      <c r="F8" s="625"/>
      <c r="G8" s="625"/>
      <c r="H8" s="625"/>
      <c r="I8" s="625"/>
      <c r="J8" s="625"/>
      <c r="K8" s="626"/>
      <c r="L8" s="211" t="s">
        <v>144</v>
      </c>
      <c r="M8" s="211" t="s">
        <v>145</v>
      </c>
      <c r="N8" s="627" t="s">
        <v>146</v>
      </c>
      <c r="O8" s="628"/>
      <c r="P8" s="627" t="s">
        <v>147</v>
      </c>
      <c r="Q8" s="628"/>
      <c r="R8" s="624">
        <v>2022</v>
      </c>
      <c r="S8" s="629"/>
      <c r="T8" s="630">
        <v>2023</v>
      </c>
      <c r="U8" s="629"/>
      <c r="V8" s="212">
        <v>2024</v>
      </c>
    </row>
    <row r="9" spans="1:22" ht="14.25" customHeight="1" thickTop="1" x14ac:dyDescent="0.25">
      <c r="A9" s="537"/>
      <c r="B9" s="614" t="s">
        <v>148</v>
      </c>
      <c r="C9" s="615"/>
      <c r="D9" s="615"/>
      <c r="E9" s="615"/>
      <c r="F9" s="615"/>
      <c r="G9" s="615"/>
      <c r="H9" s="615"/>
      <c r="I9" s="615"/>
      <c r="J9" s="615"/>
      <c r="K9" s="616"/>
      <c r="L9" s="617">
        <v>1</v>
      </c>
      <c r="M9" s="617">
        <v>0</v>
      </c>
      <c r="N9" s="618">
        <v>0</v>
      </c>
      <c r="O9" s="619"/>
      <c r="P9" s="620">
        <v>0</v>
      </c>
      <c r="Q9" s="621"/>
      <c r="R9" s="622">
        <f>R11+R17+R28+R33</f>
        <v>1910065</v>
      </c>
      <c r="S9" s="623"/>
      <c r="T9" s="622">
        <f>T11+T17+T33+T28</f>
        <v>1796850</v>
      </c>
      <c r="U9" s="623"/>
      <c r="V9" s="611">
        <f>V11+V17+V33+V28</f>
        <v>1834950</v>
      </c>
    </row>
    <row r="10" spans="1:22" ht="4.5" customHeight="1" thickBot="1" x14ac:dyDescent="0.3">
      <c r="A10" s="537"/>
      <c r="B10" s="581"/>
      <c r="C10" s="487"/>
      <c r="D10" s="487"/>
      <c r="E10" s="487"/>
      <c r="F10" s="487"/>
      <c r="G10" s="487"/>
      <c r="H10" s="487"/>
      <c r="I10" s="487"/>
      <c r="J10" s="487"/>
      <c r="K10" s="563"/>
      <c r="L10" s="583"/>
      <c r="M10" s="583"/>
      <c r="N10" s="586"/>
      <c r="O10" s="587"/>
      <c r="P10" s="590"/>
      <c r="Q10" s="591"/>
      <c r="R10" s="573"/>
      <c r="S10" s="574"/>
      <c r="T10" s="573"/>
      <c r="U10" s="574"/>
      <c r="V10" s="593"/>
    </row>
    <row r="11" spans="1:22" ht="24.75" customHeight="1" x14ac:dyDescent="0.25">
      <c r="A11" s="537"/>
      <c r="B11" s="538"/>
      <c r="C11" s="483" t="s">
        <v>149</v>
      </c>
      <c r="D11" s="484"/>
      <c r="E11" s="484"/>
      <c r="F11" s="484"/>
      <c r="G11" s="484"/>
      <c r="H11" s="484"/>
      <c r="I11" s="484"/>
      <c r="J11" s="484"/>
      <c r="K11" s="580"/>
      <c r="L11" s="582">
        <v>1</v>
      </c>
      <c r="M11" s="582">
        <v>2</v>
      </c>
      <c r="N11" s="584">
        <v>0</v>
      </c>
      <c r="O11" s="585"/>
      <c r="P11" s="588">
        <v>0</v>
      </c>
      <c r="Q11" s="589"/>
      <c r="R11" s="571">
        <f>R13</f>
        <v>667000</v>
      </c>
      <c r="S11" s="572"/>
      <c r="T11" s="571">
        <f>T13</f>
        <v>667000</v>
      </c>
      <c r="U11" s="572"/>
      <c r="V11" s="592">
        <f>V13</f>
        <v>667000</v>
      </c>
    </row>
    <row r="12" spans="1:22" ht="3.75" customHeight="1" thickBot="1" x14ac:dyDescent="0.3">
      <c r="A12" s="537"/>
      <c r="B12" s="539"/>
      <c r="C12" s="486"/>
      <c r="D12" s="487"/>
      <c r="E12" s="487"/>
      <c r="F12" s="487"/>
      <c r="G12" s="487"/>
      <c r="H12" s="487"/>
      <c r="I12" s="487"/>
      <c r="J12" s="487"/>
      <c r="K12" s="563"/>
      <c r="L12" s="583"/>
      <c r="M12" s="583"/>
      <c r="N12" s="586"/>
      <c r="O12" s="587"/>
      <c r="P12" s="590"/>
      <c r="Q12" s="591"/>
      <c r="R12" s="573"/>
      <c r="S12" s="574"/>
      <c r="T12" s="573"/>
      <c r="U12" s="574"/>
      <c r="V12" s="593"/>
    </row>
    <row r="13" spans="1:22" ht="27" customHeight="1" thickBot="1" x14ac:dyDescent="0.3">
      <c r="A13" s="79"/>
      <c r="B13" s="216"/>
      <c r="C13" s="503"/>
      <c r="D13" s="504"/>
      <c r="E13" s="507" t="s">
        <v>236</v>
      </c>
      <c r="F13" s="508"/>
      <c r="G13" s="508"/>
      <c r="H13" s="508"/>
      <c r="I13" s="508"/>
      <c r="J13" s="508"/>
      <c r="K13" s="509"/>
      <c r="L13" s="81">
        <v>1</v>
      </c>
      <c r="M13" s="81">
        <v>2</v>
      </c>
      <c r="N13" s="463">
        <v>5500000000</v>
      </c>
      <c r="O13" s="464"/>
      <c r="P13" s="510">
        <v>0</v>
      </c>
      <c r="Q13" s="511"/>
      <c r="R13" s="471">
        <f>R14</f>
        <v>667000</v>
      </c>
      <c r="S13" s="501"/>
      <c r="T13" s="471">
        <f>T14</f>
        <v>667000</v>
      </c>
      <c r="U13" s="501"/>
      <c r="V13" s="222">
        <f>V14</f>
        <v>667000</v>
      </c>
    </row>
    <row r="14" spans="1:22" ht="27.75" customHeight="1" thickBot="1" x14ac:dyDescent="0.3">
      <c r="A14" s="79"/>
      <c r="B14" s="216"/>
      <c r="C14" s="503"/>
      <c r="D14" s="504"/>
      <c r="E14" s="505"/>
      <c r="F14" s="506"/>
      <c r="G14" s="507" t="s">
        <v>150</v>
      </c>
      <c r="H14" s="508"/>
      <c r="I14" s="508"/>
      <c r="J14" s="508"/>
      <c r="K14" s="509"/>
      <c r="L14" s="81">
        <v>1</v>
      </c>
      <c r="M14" s="81">
        <v>2</v>
      </c>
      <c r="N14" s="463">
        <v>5510000000</v>
      </c>
      <c r="O14" s="464"/>
      <c r="P14" s="510">
        <v>0</v>
      </c>
      <c r="Q14" s="511"/>
      <c r="R14" s="471">
        <f>R15</f>
        <v>667000</v>
      </c>
      <c r="S14" s="501"/>
      <c r="T14" s="471">
        <f>T15</f>
        <v>667000</v>
      </c>
      <c r="U14" s="501"/>
      <c r="V14" s="222">
        <f>V15</f>
        <v>667000</v>
      </c>
    </row>
    <row r="15" spans="1:22" ht="16.5" customHeight="1" thickBot="1" x14ac:dyDescent="0.3">
      <c r="A15" s="79"/>
      <c r="B15" s="213"/>
      <c r="C15" s="540"/>
      <c r="D15" s="541"/>
      <c r="E15" s="544"/>
      <c r="F15" s="545"/>
      <c r="G15" s="227"/>
      <c r="H15" s="550" t="s">
        <v>151</v>
      </c>
      <c r="I15" s="551"/>
      <c r="J15" s="551"/>
      <c r="K15" s="552"/>
      <c r="L15" s="118">
        <v>1</v>
      </c>
      <c r="M15" s="118">
        <v>2</v>
      </c>
      <c r="N15" s="463">
        <v>5510010010</v>
      </c>
      <c r="O15" s="464"/>
      <c r="P15" s="510">
        <v>0</v>
      </c>
      <c r="Q15" s="511"/>
      <c r="R15" s="471">
        <f>R16</f>
        <v>667000</v>
      </c>
      <c r="S15" s="501"/>
      <c r="T15" s="471">
        <f>T16</f>
        <v>667000</v>
      </c>
      <c r="U15" s="501"/>
      <c r="V15" s="231">
        <f>V16</f>
        <v>667000</v>
      </c>
    </row>
    <row r="16" spans="1:22" ht="17.25" customHeight="1" thickBot="1" x14ac:dyDescent="0.3">
      <c r="A16" s="79"/>
      <c r="B16" s="232"/>
      <c r="C16" s="233"/>
      <c r="D16" s="234"/>
      <c r="E16" s="235"/>
      <c r="F16" s="235"/>
      <c r="G16" s="235"/>
      <c r="H16" s="236"/>
      <c r="I16" s="236"/>
      <c r="J16" s="236"/>
      <c r="K16" s="237" t="s">
        <v>152</v>
      </c>
      <c r="L16" s="238">
        <v>1</v>
      </c>
      <c r="M16" s="238">
        <v>2</v>
      </c>
      <c r="N16" s="463">
        <v>5510010010</v>
      </c>
      <c r="O16" s="464"/>
      <c r="P16" s="116">
        <v>120</v>
      </c>
      <c r="Q16" s="117"/>
      <c r="R16" s="471">
        <f>'Приложение 8'!Q15</f>
        <v>667000</v>
      </c>
      <c r="S16" s="501"/>
      <c r="T16" s="471">
        <f>'Приложение 8'!R15</f>
        <v>667000</v>
      </c>
      <c r="U16" s="501"/>
      <c r="V16" s="239">
        <f>'Приложение 8'!S15</f>
        <v>667000</v>
      </c>
    </row>
    <row r="17" spans="1:22" ht="27.75" customHeight="1" thickBot="1" x14ac:dyDescent="0.3">
      <c r="A17" s="79"/>
      <c r="B17" s="213"/>
      <c r="C17" s="520" t="s">
        <v>153</v>
      </c>
      <c r="D17" s="513"/>
      <c r="E17" s="513"/>
      <c r="F17" s="513"/>
      <c r="G17" s="513"/>
      <c r="H17" s="513"/>
      <c r="I17" s="513"/>
      <c r="J17" s="513"/>
      <c r="K17" s="514"/>
      <c r="L17" s="214">
        <v>1</v>
      </c>
      <c r="M17" s="214">
        <v>4</v>
      </c>
      <c r="N17" s="465">
        <v>0</v>
      </c>
      <c r="O17" s="515"/>
      <c r="P17" s="516">
        <v>0</v>
      </c>
      <c r="Q17" s="517"/>
      <c r="R17" s="467">
        <f>R18</f>
        <v>1225096</v>
      </c>
      <c r="S17" s="518"/>
      <c r="T17" s="469">
        <f>T18</f>
        <v>1111881</v>
      </c>
      <c r="U17" s="519"/>
      <c r="V17" s="240">
        <f>V18</f>
        <v>1149981</v>
      </c>
    </row>
    <row r="18" spans="1:22" ht="33" customHeight="1" thickBot="1" x14ac:dyDescent="0.3">
      <c r="A18" s="79"/>
      <c r="B18" s="216"/>
      <c r="C18" s="503"/>
      <c r="D18" s="504"/>
      <c r="E18" s="507" t="s">
        <v>244</v>
      </c>
      <c r="F18" s="508"/>
      <c r="G18" s="508"/>
      <c r="H18" s="508"/>
      <c r="I18" s="508"/>
      <c r="J18" s="508"/>
      <c r="K18" s="509"/>
      <c r="L18" s="241">
        <v>1</v>
      </c>
      <c r="M18" s="242">
        <v>4</v>
      </c>
      <c r="N18" s="463">
        <v>5500000000</v>
      </c>
      <c r="O18" s="464"/>
      <c r="P18" s="510">
        <v>0</v>
      </c>
      <c r="Q18" s="511"/>
      <c r="R18" s="471">
        <f>R19</f>
        <v>1225096</v>
      </c>
      <c r="S18" s="501"/>
      <c r="T18" s="473">
        <f>T19</f>
        <v>1111881</v>
      </c>
      <c r="U18" s="502"/>
      <c r="V18" s="222">
        <f>V19</f>
        <v>1149981</v>
      </c>
    </row>
    <row r="19" spans="1:22" ht="24.75" customHeight="1" thickBot="1" x14ac:dyDescent="0.3">
      <c r="A19" s="79"/>
      <c r="B19" s="216"/>
      <c r="C19" s="503"/>
      <c r="D19" s="504"/>
      <c r="E19" s="505"/>
      <c r="F19" s="506"/>
      <c r="G19" s="507" t="s">
        <v>150</v>
      </c>
      <c r="H19" s="508"/>
      <c r="I19" s="508"/>
      <c r="J19" s="508"/>
      <c r="K19" s="509"/>
      <c r="L19" s="81">
        <v>1</v>
      </c>
      <c r="M19" s="81">
        <v>4</v>
      </c>
      <c r="N19" s="463">
        <v>5510000000</v>
      </c>
      <c r="O19" s="464"/>
      <c r="P19" s="510">
        <v>0</v>
      </c>
      <c r="Q19" s="511"/>
      <c r="R19" s="471">
        <f>R20+R26</f>
        <v>1225096</v>
      </c>
      <c r="S19" s="501"/>
      <c r="T19" s="473">
        <f>T20+T26</f>
        <v>1111881</v>
      </c>
      <c r="U19" s="502"/>
      <c r="V19" s="222">
        <f>V20+V26</f>
        <v>1149981</v>
      </c>
    </row>
    <row r="20" spans="1:22" ht="21" customHeight="1" thickBot="1" x14ac:dyDescent="0.3">
      <c r="A20" s="79"/>
      <c r="B20" s="216"/>
      <c r="C20" s="503"/>
      <c r="D20" s="504"/>
      <c r="E20" s="505"/>
      <c r="F20" s="506"/>
      <c r="G20" s="507" t="s">
        <v>154</v>
      </c>
      <c r="H20" s="508"/>
      <c r="I20" s="508"/>
      <c r="J20" s="508"/>
      <c r="K20" s="509"/>
      <c r="L20" s="81">
        <v>1</v>
      </c>
      <c r="M20" s="81">
        <v>4</v>
      </c>
      <c r="N20" s="463">
        <v>5510010020</v>
      </c>
      <c r="O20" s="464"/>
      <c r="P20" s="510">
        <v>0</v>
      </c>
      <c r="Q20" s="511"/>
      <c r="R20" s="471">
        <f>R21+R22+R25</f>
        <v>955976</v>
      </c>
      <c r="S20" s="501"/>
      <c r="T20" s="471">
        <f>T21+T22+T25</f>
        <v>840301</v>
      </c>
      <c r="U20" s="501"/>
      <c r="V20" s="222">
        <f>V21+V22+V25</f>
        <v>877311</v>
      </c>
    </row>
    <row r="21" spans="1:22" ht="17.25" customHeight="1" thickBot="1" x14ac:dyDescent="0.3">
      <c r="A21" s="79"/>
      <c r="B21" s="216"/>
      <c r="C21" s="503"/>
      <c r="D21" s="504"/>
      <c r="E21" s="505"/>
      <c r="F21" s="506"/>
      <c r="G21" s="505"/>
      <c r="H21" s="506"/>
      <c r="I21" s="507" t="s">
        <v>152</v>
      </c>
      <c r="J21" s="508"/>
      <c r="K21" s="509"/>
      <c r="L21" s="81">
        <v>1</v>
      </c>
      <c r="M21" s="81">
        <v>4</v>
      </c>
      <c r="N21" s="463">
        <v>5510010020</v>
      </c>
      <c r="O21" s="464"/>
      <c r="P21" s="510">
        <v>120</v>
      </c>
      <c r="Q21" s="511"/>
      <c r="R21" s="471">
        <f>'Приложение 8'!Q22</f>
        <v>560000</v>
      </c>
      <c r="S21" s="501"/>
      <c r="T21" s="473">
        <f>'Приложение 8'!R22</f>
        <v>560000</v>
      </c>
      <c r="U21" s="502"/>
      <c r="V21" s="222">
        <f>'Приложение 8'!S22</f>
        <v>560000</v>
      </c>
    </row>
    <row r="22" spans="1:22" ht="17.25" customHeight="1" x14ac:dyDescent="0.25">
      <c r="A22" s="537"/>
      <c r="B22" s="538"/>
      <c r="C22" s="540"/>
      <c r="D22" s="541"/>
      <c r="E22" s="544"/>
      <c r="F22" s="545"/>
      <c r="G22" s="544"/>
      <c r="H22" s="545"/>
      <c r="I22" s="550" t="s">
        <v>155</v>
      </c>
      <c r="J22" s="551"/>
      <c r="K22" s="552"/>
      <c r="L22" s="561">
        <v>1</v>
      </c>
      <c r="M22" s="561">
        <v>4</v>
      </c>
      <c r="N22" s="474">
        <v>5510010020</v>
      </c>
      <c r="O22" s="475"/>
      <c r="P22" s="529">
        <v>240</v>
      </c>
      <c r="Q22" s="530"/>
      <c r="R22" s="476">
        <f>'Приложение 8'!Q25</f>
        <v>380000</v>
      </c>
      <c r="S22" s="477"/>
      <c r="T22" s="494">
        <f>'Приложение 8'!R25</f>
        <v>264325</v>
      </c>
      <c r="U22" s="495"/>
      <c r="V22" s="523">
        <f>'Приложение 8'!S25</f>
        <v>301335</v>
      </c>
    </row>
    <row r="23" spans="1:22" ht="3.75" customHeight="1" thickBot="1" x14ac:dyDescent="0.3">
      <c r="A23" s="537"/>
      <c r="B23" s="539"/>
      <c r="C23" s="542"/>
      <c r="D23" s="543"/>
      <c r="E23" s="546"/>
      <c r="F23" s="547"/>
      <c r="G23" s="546"/>
      <c r="H23" s="547"/>
      <c r="I23" s="553"/>
      <c r="J23" s="554"/>
      <c r="K23" s="555"/>
      <c r="L23" s="526"/>
      <c r="M23" s="526"/>
      <c r="N23" s="527"/>
      <c r="O23" s="528"/>
      <c r="P23" s="531"/>
      <c r="Q23" s="532"/>
      <c r="R23" s="533"/>
      <c r="S23" s="534"/>
      <c r="T23" s="535"/>
      <c r="U23" s="536"/>
      <c r="V23" s="524"/>
    </row>
    <row r="24" spans="1:22" ht="1.5" hidden="1" customHeight="1" thickBot="1" x14ac:dyDescent="0.3">
      <c r="A24" s="79"/>
      <c r="B24" s="215"/>
      <c r="C24" s="503"/>
      <c r="D24" s="504"/>
      <c r="E24" s="505"/>
      <c r="F24" s="506"/>
      <c r="G24" s="505"/>
      <c r="H24" s="506"/>
      <c r="I24" s="507"/>
      <c r="J24" s="508"/>
      <c r="K24" s="509"/>
      <c r="L24" s="119"/>
      <c r="M24" s="119"/>
      <c r="N24" s="463"/>
      <c r="O24" s="464"/>
      <c r="P24" s="510"/>
      <c r="Q24" s="511"/>
      <c r="R24" s="471"/>
      <c r="S24" s="501"/>
      <c r="T24" s="473"/>
      <c r="U24" s="502"/>
      <c r="V24" s="245"/>
    </row>
    <row r="25" spans="1:22" ht="18.75" customHeight="1" thickBot="1" x14ac:dyDescent="0.3">
      <c r="A25" s="79"/>
      <c r="B25" s="246"/>
      <c r="C25" s="247"/>
      <c r="D25" s="247"/>
      <c r="E25" s="248"/>
      <c r="F25" s="248"/>
      <c r="G25" s="248"/>
      <c r="H25" s="248"/>
      <c r="I25" s="220"/>
      <c r="J25" s="220"/>
      <c r="K25" s="221" t="s">
        <v>95</v>
      </c>
      <c r="L25" s="81">
        <v>1</v>
      </c>
      <c r="M25" s="81">
        <v>4</v>
      </c>
      <c r="N25" s="463">
        <v>5510010020</v>
      </c>
      <c r="O25" s="464"/>
      <c r="P25" s="116">
        <v>540</v>
      </c>
      <c r="Q25" s="117"/>
      <c r="R25" s="471">
        <f>'Приложение 8'!Q29</f>
        <v>15976</v>
      </c>
      <c r="S25" s="501"/>
      <c r="T25" s="473">
        <f>'Приложение 8'!R29</f>
        <v>15976</v>
      </c>
      <c r="U25" s="502"/>
      <c r="V25" s="222">
        <f>'Приложение 8'!S29</f>
        <v>15976</v>
      </c>
    </row>
    <row r="26" spans="1:22" ht="40.5" customHeight="1" thickBot="1" x14ac:dyDescent="0.3">
      <c r="A26" s="79"/>
      <c r="B26" s="246"/>
      <c r="C26" s="247"/>
      <c r="D26" s="247"/>
      <c r="E26" s="248"/>
      <c r="F26" s="248"/>
      <c r="G26" s="248"/>
      <c r="H26" s="248"/>
      <c r="I26" s="220"/>
      <c r="J26" s="220"/>
      <c r="K26" s="221" t="s">
        <v>156</v>
      </c>
      <c r="L26" s="81">
        <v>1</v>
      </c>
      <c r="M26" s="81">
        <v>4</v>
      </c>
      <c r="N26" s="463">
        <v>5510015010</v>
      </c>
      <c r="O26" s="464"/>
      <c r="P26" s="116">
        <v>0</v>
      </c>
      <c r="Q26" s="117"/>
      <c r="R26" s="471">
        <f>R27</f>
        <v>269120</v>
      </c>
      <c r="S26" s="501"/>
      <c r="T26" s="473">
        <f>T27</f>
        <v>271580</v>
      </c>
      <c r="U26" s="502"/>
      <c r="V26" s="222">
        <f>V27</f>
        <v>272670</v>
      </c>
    </row>
    <row r="27" spans="1:22" ht="22.5" customHeight="1" thickBot="1" x14ac:dyDescent="0.3">
      <c r="A27" s="79"/>
      <c r="B27" s="246"/>
      <c r="C27" s="247"/>
      <c r="D27" s="247"/>
      <c r="E27" s="248"/>
      <c r="F27" s="248"/>
      <c r="G27" s="248"/>
      <c r="H27" s="248"/>
      <c r="I27" s="220"/>
      <c r="J27" s="220"/>
      <c r="K27" s="221" t="s">
        <v>95</v>
      </c>
      <c r="L27" s="81">
        <v>1</v>
      </c>
      <c r="M27" s="81">
        <v>4</v>
      </c>
      <c r="N27" s="463">
        <v>5510015010</v>
      </c>
      <c r="O27" s="464"/>
      <c r="P27" s="116">
        <v>540</v>
      </c>
      <c r="Q27" s="117"/>
      <c r="R27" s="471">
        <f>'Приложение 8'!Q31</f>
        <v>269120</v>
      </c>
      <c r="S27" s="610"/>
      <c r="T27" s="473">
        <f>'Приложение 8'!R31</f>
        <v>271580</v>
      </c>
      <c r="U27" s="564"/>
      <c r="V27" s="222">
        <f>'Приложение 8'!S31</f>
        <v>272670</v>
      </c>
    </row>
    <row r="28" spans="1:22" ht="22.5" customHeight="1" thickBot="1" x14ac:dyDescent="0.3">
      <c r="A28" s="79"/>
      <c r="B28" s="246"/>
      <c r="C28" s="247"/>
      <c r="D28" s="247"/>
      <c r="E28" s="248"/>
      <c r="F28" s="248"/>
      <c r="G28" s="248"/>
      <c r="H28" s="248"/>
      <c r="I28" s="220"/>
      <c r="J28" s="220"/>
      <c r="K28" s="221" t="s">
        <v>237</v>
      </c>
      <c r="L28" s="81">
        <v>1</v>
      </c>
      <c r="M28" s="81">
        <v>6</v>
      </c>
      <c r="N28" s="463">
        <v>0</v>
      </c>
      <c r="O28" s="464"/>
      <c r="P28" s="116">
        <v>0</v>
      </c>
      <c r="Q28" s="117"/>
      <c r="R28" s="471">
        <f>R29</f>
        <v>17300</v>
      </c>
      <c r="S28" s="570"/>
      <c r="T28" s="473">
        <f>T29</f>
        <v>17300</v>
      </c>
      <c r="U28" s="564"/>
      <c r="V28" s="222">
        <f>V29</f>
        <v>17300</v>
      </c>
    </row>
    <row r="29" spans="1:22" ht="22.5" customHeight="1" thickBot="1" x14ac:dyDescent="0.3">
      <c r="A29" s="79"/>
      <c r="B29" s="246"/>
      <c r="C29" s="247"/>
      <c r="D29" s="247"/>
      <c r="E29" s="248"/>
      <c r="F29" s="248"/>
      <c r="G29" s="248"/>
      <c r="H29" s="248"/>
      <c r="I29" s="220"/>
      <c r="J29" s="220"/>
      <c r="K29" s="221" t="s">
        <v>236</v>
      </c>
      <c r="L29" s="81">
        <v>1</v>
      </c>
      <c r="M29" s="81">
        <v>6</v>
      </c>
      <c r="N29" s="463">
        <v>5500000000</v>
      </c>
      <c r="O29" s="608"/>
      <c r="P29" s="116">
        <v>0</v>
      </c>
      <c r="Q29" s="117"/>
      <c r="R29" s="471">
        <f>R30</f>
        <v>17300</v>
      </c>
      <c r="S29" s="570"/>
      <c r="T29" s="473">
        <f>T30</f>
        <v>17300</v>
      </c>
      <c r="U29" s="564"/>
      <c r="V29" s="222">
        <f>V30</f>
        <v>17300</v>
      </c>
    </row>
    <row r="30" spans="1:22" ht="22.5" customHeight="1" thickBot="1" x14ac:dyDescent="0.3">
      <c r="A30" s="79"/>
      <c r="B30" s="246"/>
      <c r="C30" s="247"/>
      <c r="D30" s="247"/>
      <c r="E30" s="248"/>
      <c r="F30" s="248"/>
      <c r="G30" s="248"/>
      <c r="H30" s="248"/>
      <c r="I30" s="220"/>
      <c r="J30" s="220"/>
      <c r="K30" s="221" t="s">
        <v>150</v>
      </c>
      <c r="L30" s="81">
        <v>1</v>
      </c>
      <c r="M30" s="81">
        <v>6</v>
      </c>
      <c r="N30" s="463">
        <v>5510000000</v>
      </c>
      <c r="O30" s="608"/>
      <c r="P30" s="116">
        <v>0</v>
      </c>
      <c r="Q30" s="117"/>
      <c r="R30" s="471">
        <f>R31</f>
        <v>17300</v>
      </c>
      <c r="S30" s="570"/>
      <c r="T30" s="473">
        <f>T31</f>
        <v>17300</v>
      </c>
      <c r="U30" s="564"/>
      <c r="V30" s="222">
        <f>V31</f>
        <v>17300</v>
      </c>
    </row>
    <row r="31" spans="1:22" ht="22.5" customHeight="1" thickBot="1" x14ac:dyDescent="0.3">
      <c r="A31" s="79"/>
      <c r="B31" s="246"/>
      <c r="C31" s="247"/>
      <c r="D31" s="247"/>
      <c r="E31" s="248"/>
      <c r="F31" s="248"/>
      <c r="G31" s="248"/>
      <c r="H31" s="248"/>
      <c r="I31" s="220"/>
      <c r="J31" s="220"/>
      <c r="K31" s="221" t="s">
        <v>158</v>
      </c>
      <c r="L31" s="81">
        <v>1</v>
      </c>
      <c r="M31" s="81">
        <v>6</v>
      </c>
      <c r="N31" s="463">
        <v>5510010080</v>
      </c>
      <c r="O31" s="608"/>
      <c r="P31" s="116">
        <v>0</v>
      </c>
      <c r="Q31" s="117"/>
      <c r="R31" s="471">
        <f>R32</f>
        <v>17300</v>
      </c>
      <c r="S31" s="570"/>
      <c r="T31" s="473">
        <f>T32</f>
        <v>17300</v>
      </c>
      <c r="U31" s="564"/>
      <c r="V31" s="222">
        <f>V32</f>
        <v>17300</v>
      </c>
    </row>
    <row r="32" spans="1:22" ht="22.5" customHeight="1" thickBot="1" x14ac:dyDescent="0.3">
      <c r="A32" s="79"/>
      <c r="B32" s="246"/>
      <c r="C32" s="247"/>
      <c r="D32" s="247"/>
      <c r="E32" s="248"/>
      <c r="F32" s="248"/>
      <c r="G32" s="248"/>
      <c r="H32" s="248"/>
      <c r="I32" s="220"/>
      <c r="J32" s="220"/>
      <c r="K32" s="221" t="s">
        <v>95</v>
      </c>
      <c r="L32" s="81">
        <v>1</v>
      </c>
      <c r="M32" s="81">
        <v>6</v>
      </c>
      <c r="N32" s="463">
        <v>5510010080</v>
      </c>
      <c r="O32" s="608"/>
      <c r="P32" s="116">
        <v>540</v>
      </c>
      <c r="Q32" s="117"/>
      <c r="R32" s="471">
        <f>'Приложение 8'!Q37</f>
        <v>17300</v>
      </c>
      <c r="S32" s="570"/>
      <c r="T32" s="473">
        <f>'Приложение 8'!R37</f>
        <v>17300</v>
      </c>
      <c r="U32" s="564"/>
      <c r="V32" s="222">
        <f>'Приложение 8'!S37</f>
        <v>17300</v>
      </c>
    </row>
    <row r="33" spans="1:22" ht="22.5" customHeight="1" thickBot="1" x14ac:dyDescent="0.3">
      <c r="A33" s="79"/>
      <c r="B33" s="246"/>
      <c r="C33" s="247"/>
      <c r="D33" s="247"/>
      <c r="E33" s="248"/>
      <c r="F33" s="248"/>
      <c r="G33" s="248"/>
      <c r="H33" s="248"/>
      <c r="I33" s="220"/>
      <c r="J33" s="220"/>
      <c r="K33" s="221" t="s">
        <v>27</v>
      </c>
      <c r="L33" s="81">
        <v>1</v>
      </c>
      <c r="M33" s="81">
        <v>13</v>
      </c>
      <c r="N33" s="463">
        <v>0</v>
      </c>
      <c r="O33" s="608"/>
      <c r="P33" s="116">
        <v>0</v>
      </c>
      <c r="Q33" s="117"/>
      <c r="R33" s="471">
        <f>R34</f>
        <v>669</v>
      </c>
      <c r="S33" s="570"/>
      <c r="T33" s="473">
        <f>T34</f>
        <v>669</v>
      </c>
      <c r="U33" s="564"/>
      <c r="V33" s="222">
        <f>V34</f>
        <v>669</v>
      </c>
    </row>
    <row r="34" spans="1:22" ht="22.5" customHeight="1" thickBot="1" x14ac:dyDescent="0.3">
      <c r="A34" s="79"/>
      <c r="B34" s="246"/>
      <c r="C34" s="247"/>
      <c r="D34" s="247"/>
      <c r="E34" s="248"/>
      <c r="F34" s="248"/>
      <c r="G34" s="248"/>
      <c r="H34" s="248"/>
      <c r="I34" s="220"/>
      <c r="J34" s="220"/>
      <c r="K34" s="221" t="s">
        <v>228</v>
      </c>
      <c r="L34" s="81">
        <v>1</v>
      </c>
      <c r="M34" s="81">
        <v>13</v>
      </c>
      <c r="N34" s="463">
        <v>7700000000</v>
      </c>
      <c r="O34" s="608"/>
      <c r="P34" s="116">
        <v>0</v>
      </c>
      <c r="Q34" s="117"/>
      <c r="R34" s="471">
        <f>R35</f>
        <v>669</v>
      </c>
      <c r="S34" s="570"/>
      <c r="T34" s="473">
        <f>T35</f>
        <v>669</v>
      </c>
      <c r="U34" s="564"/>
      <c r="V34" s="222">
        <f>V35</f>
        <v>669</v>
      </c>
    </row>
    <row r="35" spans="1:22" ht="22.5" customHeight="1" thickBot="1" x14ac:dyDescent="0.3">
      <c r="A35" s="79"/>
      <c r="B35" s="246"/>
      <c r="C35" s="247"/>
      <c r="D35" s="247"/>
      <c r="E35" s="248"/>
      <c r="F35" s="248"/>
      <c r="G35" s="248"/>
      <c r="H35" s="248"/>
      <c r="I35" s="220"/>
      <c r="J35" s="220"/>
      <c r="K35" s="221" t="s">
        <v>235</v>
      </c>
      <c r="L35" s="81">
        <v>1</v>
      </c>
      <c r="M35" s="81">
        <v>13</v>
      </c>
      <c r="N35" s="463">
        <v>7700095100</v>
      </c>
      <c r="O35" s="608"/>
      <c r="P35" s="116">
        <v>0</v>
      </c>
      <c r="Q35" s="117"/>
      <c r="R35" s="471">
        <f>R36</f>
        <v>669</v>
      </c>
      <c r="S35" s="570"/>
      <c r="T35" s="473">
        <f>T36</f>
        <v>669</v>
      </c>
      <c r="U35" s="564"/>
      <c r="V35" s="222">
        <f>V36</f>
        <v>669</v>
      </c>
    </row>
    <row r="36" spans="1:22" ht="22.5" customHeight="1" thickBot="1" x14ac:dyDescent="0.3">
      <c r="A36" s="79"/>
      <c r="B36" s="246"/>
      <c r="C36" s="247"/>
      <c r="D36" s="247"/>
      <c r="E36" s="248"/>
      <c r="F36" s="248"/>
      <c r="G36" s="248"/>
      <c r="H36" s="248"/>
      <c r="I36" s="220"/>
      <c r="J36" s="220"/>
      <c r="K36" s="221" t="s">
        <v>184</v>
      </c>
      <c r="L36" s="81">
        <v>1</v>
      </c>
      <c r="M36" s="81">
        <v>13</v>
      </c>
      <c r="N36" s="463">
        <v>7700095100</v>
      </c>
      <c r="O36" s="608"/>
      <c r="P36" s="116">
        <v>800</v>
      </c>
      <c r="Q36" s="117"/>
      <c r="R36" s="471">
        <f>R37</f>
        <v>669</v>
      </c>
      <c r="S36" s="570"/>
      <c r="T36" s="473">
        <f>T37</f>
        <v>669</v>
      </c>
      <c r="U36" s="564"/>
      <c r="V36" s="222">
        <f>V37</f>
        <v>669</v>
      </c>
    </row>
    <row r="37" spans="1:22" ht="22.5" customHeight="1" thickBot="1" x14ac:dyDescent="0.3">
      <c r="A37" s="79"/>
      <c r="B37" s="246"/>
      <c r="C37" s="247"/>
      <c r="D37" s="247"/>
      <c r="E37" s="248"/>
      <c r="F37" s="248"/>
      <c r="G37" s="248"/>
      <c r="H37" s="248"/>
      <c r="I37" s="220"/>
      <c r="J37" s="220"/>
      <c r="K37" s="221" t="s">
        <v>185</v>
      </c>
      <c r="L37" s="81">
        <v>1</v>
      </c>
      <c r="M37" s="81">
        <v>13</v>
      </c>
      <c r="N37" s="463">
        <v>7700095100</v>
      </c>
      <c r="O37" s="608"/>
      <c r="P37" s="116">
        <v>850</v>
      </c>
      <c r="Q37" s="117"/>
      <c r="R37" s="471">
        <f>'Приложение 8'!Q43</f>
        <v>669</v>
      </c>
      <c r="S37" s="570"/>
      <c r="T37" s="473">
        <f>'Приложение 8'!R43</f>
        <v>669</v>
      </c>
      <c r="U37" s="564"/>
      <c r="V37" s="222">
        <f>'Приложение 8'!S43</f>
        <v>669</v>
      </c>
    </row>
    <row r="38" spans="1:22" ht="16.5" customHeight="1" thickBot="1" x14ac:dyDescent="0.3">
      <c r="A38" s="79"/>
      <c r="B38" s="609" t="s">
        <v>159</v>
      </c>
      <c r="C38" s="606"/>
      <c r="D38" s="606"/>
      <c r="E38" s="606"/>
      <c r="F38" s="606"/>
      <c r="G38" s="606"/>
      <c r="H38" s="606"/>
      <c r="I38" s="606"/>
      <c r="J38" s="606"/>
      <c r="K38" s="607"/>
      <c r="L38" s="80">
        <v>2</v>
      </c>
      <c r="M38" s="80">
        <v>0</v>
      </c>
      <c r="N38" s="465">
        <v>0</v>
      </c>
      <c r="O38" s="515"/>
      <c r="P38" s="516">
        <v>0</v>
      </c>
      <c r="Q38" s="517"/>
      <c r="R38" s="467">
        <f>R39</f>
        <v>105400</v>
      </c>
      <c r="S38" s="518"/>
      <c r="T38" s="469">
        <f>T39</f>
        <v>109000</v>
      </c>
      <c r="U38" s="519"/>
      <c r="V38" s="240">
        <f>V39</f>
        <v>112800</v>
      </c>
    </row>
    <row r="39" spans="1:22" ht="15" customHeight="1" thickBot="1" x14ac:dyDescent="0.3">
      <c r="A39" s="79"/>
      <c r="B39" s="512"/>
      <c r="C39" s="514"/>
      <c r="D39" s="605" t="s">
        <v>31</v>
      </c>
      <c r="E39" s="606"/>
      <c r="F39" s="606"/>
      <c r="G39" s="606"/>
      <c r="H39" s="606"/>
      <c r="I39" s="606"/>
      <c r="J39" s="606"/>
      <c r="K39" s="607"/>
      <c r="L39" s="80">
        <v>2</v>
      </c>
      <c r="M39" s="80">
        <v>3</v>
      </c>
      <c r="N39" s="465">
        <v>0</v>
      </c>
      <c r="O39" s="515"/>
      <c r="P39" s="516">
        <v>0</v>
      </c>
      <c r="Q39" s="517"/>
      <c r="R39" s="467">
        <f>R40</f>
        <v>105400</v>
      </c>
      <c r="S39" s="518"/>
      <c r="T39" s="469">
        <f>T40</f>
        <v>109000</v>
      </c>
      <c r="U39" s="519"/>
      <c r="V39" s="240">
        <f>V40</f>
        <v>112800</v>
      </c>
    </row>
    <row r="40" spans="1:22" ht="30" customHeight="1" thickBot="1" x14ac:dyDescent="0.3">
      <c r="A40" s="79"/>
      <c r="B40" s="512"/>
      <c r="C40" s="514"/>
      <c r="D40" s="520"/>
      <c r="E40" s="514"/>
      <c r="F40" s="602" t="s">
        <v>245</v>
      </c>
      <c r="G40" s="603"/>
      <c r="H40" s="603"/>
      <c r="I40" s="603"/>
      <c r="J40" s="603"/>
      <c r="K40" s="604"/>
      <c r="L40" s="81">
        <v>2</v>
      </c>
      <c r="M40" s="81">
        <v>3</v>
      </c>
      <c r="N40" s="463">
        <v>5500000000</v>
      </c>
      <c r="O40" s="464"/>
      <c r="P40" s="510">
        <v>0</v>
      </c>
      <c r="Q40" s="511"/>
      <c r="R40" s="471">
        <f>R41</f>
        <v>105400</v>
      </c>
      <c r="S40" s="501"/>
      <c r="T40" s="473">
        <f>T41</f>
        <v>109000</v>
      </c>
      <c r="U40" s="502"/>
      <c r="V40" s="222">
        <f>V41</f>
        <v>112800</v>
      </c>
    </row>
    <row r="41" spans="1:22" ht="19.5" customHeight="1" thickBot="1" x14ac:dyDescent="0.3">
      <c r="A41" s="79"/>
      <c r="B41" s="512"/>
      <c r="C41" s="514"/>
      <c r="D41" s="520"/>
      <c r="E41" s="514"/>
      <c r="F41" s="520"/>
      <c r="G41" s="514"/>
      <c r="H41" s="602" t="s">
        <v>160</v>
      </c>
      <c r="I41" s="603"/>
      <c r="J41" s="603"/>
      <c r="K41" s="604"/>
      <c r="L41" s="81">
        <v>2</v>
      </c>
      <c r="M41" s="81">
        <v>3</v>
      </c>
      <c r="N41" s="463">
        <v>5520000000</v>
      </c>
      <c r="O41" s="464"/>
      <c r="P41" s="510">
        <v>0</v>
      </c>
      <c r="Q41" s="511"/>
      <c r="R41" s="471">
        <f>R42</f>
        <v>105400</v>
      </c>
      <c r="S41" s="501"/>
      <c r="T41" s="473">
        <f>T42</f>
        <v>109000</v>
      </c>
      <c r="U41" s="502"/>
      <c r="V41" s="222">
        <f>V42</f>
        <v>112800</v>
      </c>
    </row>
    <row r="42" spans="1:22" ht="15.75" customHeight="1" x14ac:dyDescent="0.25">
      <c r="A42" s="537"/>
      <c r="B42" s="579"/>
      <c r="C42" s="580"/>
      <c r="D42" s="483"/>
      <c r="E42" s="580"/>
      <c r="F42" s="483"/>
      <c r="G42" s="580"/>
      <c r="H42" s="596" t="s">
        <v>161</v>
      </c>
      <c r="I42" s="597"/>
      <c r="J42" s="597"/>
      <c r="K42" s="598"/>
      <c r="L42" s="561">
        <v>2</v>
      </c>
      <c r="M42" s="561">
        <v>3</v>
      </c>
      <c r="N42" s="474">
        <v>5520051180</v>
      </c>
      <c r="O42" s="475"/>
      <c r="P42" s="529">
        <v>0</v>
      </c>
      <c r="Q42" s="530"/>
      <c r="R42" s="476">
        <f>R44+R45</f>
        <v>105400</v>
      </c>
      <c r="S42" s="477"/>
      <c r="T42" s="494">
        <f>T44+T45</f>
        <v>109000</v>
      </c>
      <c r="U42" s="495"/>
      <c r="V42" s="523">
        <f>V44+V45</f>
        <v>112800</v>
      </c>
    </row>
    <row r="43" spans="1:22" ht="8.25" customHeight="1" thickBot="1" x14ac:dyDescent="0.3">
      <c r="A43" s="537"/>
      <c r="B43" s="581"/>
      <c r="C43" s="563"/>
      <c r="D43" s="486"/>
      <c r="E43" s="563"/>
      <c r="F43" s="486"/>
      <c r="G43" s="563"/>
      <c r="H43" s="599"/>
      <c r="I43" s="600"/>
      <c r="J43" s="600"/>
      <c r="K43" s="601"/>
      <c r="L43" s="526"/>
      <c r="M43" s="526"/>
      <c r="N43" s="527"/>
      <c r="O43" s="528"/>
      <c r="P43" s="531"/>
      <c r="Q43" s="532"/>
      <c r="R43" s="533"/>
      <c r="S43" s="534"/>
      <c r="T43" s="535"/>
      <c r="U43" s="536"/>
      <c r="V43" s="524"/>
    </row>
    <row r="44" spans="1:22" ht="22.5" customHeight="1" thickBot="1" x14ac:dyDescent="0.3">
      <c r="A44" s="79"/>
      <c r="B44" s="512"/>
      <c r="C44" s="514"/>
      <c r="D44" s="520"/>
      <c r="E44" s="514"/>
      <c r="F44" s="520"/>
      <c r="G44" s="514"/>
      <c r="H44" s="520"/>
      <c r="I44" s="513"/>
      <c r="J44" s="514"/>
      <c r="K44" s="82" t="s">
        <v>152</v>
      </c>
      <c r="L44" s="81">
        <v>2</v>
      </c>
      <c r="M44" s="81">
        <v>3</v>
      </c>
      <c r="N44" s="463">
        <v>5520051180</v>
      </c>
      <c r="O44" s="464"/>
      <c r="P44" s="510">
        <v>120</v>
      </c>
      <c r="Q44" s="511"/>
      <c r="R44" s="471">
        <f>'Приложение 8'!Q49</f>
        <v>104160</v>
      </c>
      <c r="S44" s="501"/>
      <c r="T44" s="473">
        <f>'Приложение 8'!R49</f>
        <v>104160</v>
      </c>
      <c r="U44" s="502"/>
      <c r="V44" s="222">
        <f>'Приложение 8'!S49</f>
        <v>104160</v>
      </c>
    </row>
    <row r="45" spans="1:22" ht="15" customHeight="1" thickBot="1" x14ac:dyDescent="0.3">
      <c r="A45" s="537"/>
      <c r="B45" s="579"/>
      <c r="C45" s="580"/>
      <c r="D45" s="483"/>
      <c r="E45" s="580"/>
      <c r="F45" s="483"/>
      <c r="G45" s="580"/>
      <c r="H45" s="483"/>
      <c r="I45" s="484"/>
      <c r="J45" s="580"/>
      <c r="K45" s="594" t="s">
        <v>155</v>
      </c>
      <c r="L45" s="561">
        <v>2</v>
      </c>
      <c r="M45" s="561">
        <v>3</v>
      </c>
      <c r="N45" s="463">
        <v>5520051180</v>
      </c>
      <c r="O45" s="464"/>
      <c r="P45" s="529">
        <v>240</v>
      </c>
      <c r="Q45" s="530"/>
      <c r="R45" s="476">
        <f>'Приложение 8'!Q53</f>
        <v>1240</v>
      </c>
      <c r="S45" s="477"/>
      <c r="T45" s="494">
        <f>'Приложение 8'!R53</f>
        <v>4840</v>
      </c>
      <c r="U45" s="495"/>
      <c r="V45" s="523">
        <f>'Приложение 8'!S53</f>
        <v>8640</v>
      </c>
    </row>
    <row r="46" spans="1:22" ht="16.5" hidden="1" customHeight="1" thickBot="1" x14ac:dyDescent="0.3">
      <c r="A46" s="537"/>
      <c r="B46" s="581"/>
      <c r="C46" s="563"/>
      <c r="D46" s="486"/>
      <c r="E46" s="563"/>
      <c r="F46" s="486"/>
      <c r="G46" s="563"/>
      <c r="H46" s="486"/>
      <c r="I46" s="487"/>
      <c r="J46" s="563"/>
      <c r="K46" s="595"/>
      <c r="L46" s="526"/>
      <c r="M46" s="526"/>
      <c r="N46" s="463">
        <v>6020051180</v>
      </c>
      <c r="O46" s="464"/>
      <c r="P46" s="531"/>
      <c r="Q46" s="532"/>
      <c r="R46" s="533"/>
      <c r="S46" s="534"/>
      <c r="T46" s="535"/>
      <c r="U46" s="536"/>
      <c r="V46" s="524"/>
    </row>
    <row r="47" spans="1:22" x14ac:dyDescent="0.25">
      <c r="A47" s="537"/>
      <c r="B47" s="579" t="s">
        <v>162</v>
      </c>
      <c r="C47" s="484"/>
      <c r="D47" s="484"/>
      <c r="E47" s="484"/>
      <c r="F47" s="484"/>
      <c r="G47" s="484"/>
      <c r="H47" s="484"/>
      <c r="I47" s="484"/>
      <c r="J47" s="484"/>
      <c r="K47" s="580"/>
      <c r="L47" s="582">
        <v>3</v>
      </c>
      <c r="M47" s="582">
        <v>0</v>
      </c>
      <c r="N47" s="584">
        <v>0</v>
      </c>
      <c r="O47" s="585"/>
      <c r="P47" s="588">
        <v>0</v>
      </c>
      <c r="Q47" s="589"/>
      <c r="R47" s="571">
        <f>R49+R56</f>
        <v>152000</v>
      </c>
      <c r="S47" s="572"/>
      <c r="T47" s="575">
        <f>T49+T56</f>
        <v>112000</v>
      </c>
      <c r="U47" s="576"/>
      <c r="V47" s="592">
        <f>V49+V56</f>
        <v>112000</v>
      </c>
    </row>
    <row r="48" spans="1:22" ht="8.25" customHeight="1" thickBot="1" x14ac:dyDescent="0.3">
      <c r="A48" s="537"/>
      <c r="B48" s="581"/>
      <c r="C48" s="487"/>
      <c r="D48" s="487"/>
      <c r="E48" s="487"/>
      <c r="F48" s="487"/>
      <c r="G48" s="487"/>
      <c r="H48" s="487"/>
      <c r="I48" s="487"/>
      <c r="J48" s="487"/>
      <c r="K48" s="563"/>
      <c r="L48" s="583"/>
      <c r="M48" s="583"/>
      <c r="N48" s="586"/>
      <c r="O48" s="587"/>
      <c r="P48" s="590"/>
      <c r="Q48" s="591"/>
      <c r="R48" s="573"/>
      <c r="S48" s="574"/>
      <c r="T48" s="577"/>
      <c r="U48" s="578"/>
      <c r="V48" s="593"/>
    </row>
    <row r="49" spans="1:22" ht="16.5" customHeight="1" thickBot="1" x14ac:dyDescent="0.3">
      <c r="A49" s="79"/>
      <c r="B49" s="216"/>
      <c r="C49" s="520" t="s">
        <v>33</v>
      </c>
      <c r="D49" s="513"/>
      <c r="E49" s="513"/>
      <c r="F49" s="513"/>
      <c r="G49" s="513"/>
      <c r="H49" s="513"/>
      <c r="I49" s="513"/>
      <c r="J49" s="513"/>
      <c r="K49" s="514"/>
      <c r="L49" s="80">
        <v>3</v>
      </c>
      <c r="M49" s="80">
        <v>10</v>
      </c>
      <c r="N49" s="465">
        <v>0</v>
      </c>
      <c r="O49" s="515"/>
      <c r="P49" s="516">
        <v>0</v>
      </c>
      <c r="Q49" s="517"/>
      <c r="R49" s="467">
        <f>R50</f>
        <v>150000</v>
      </c>
      <c r="S49" s="518"/>
      <c r="T49" s="469">
        <f>T50</f>
        <v>110000</v>
      </c>
      <c r="U49" s="519"/>
      <c r="V49" s="240">
        <f>V50</f>
        <v>110000</v>
      </c>
    </row>
    <row r="50" spans="1:22" ht="26.25" customHeight="1" thickBot="1" x14ac:dyDescent="0.3">
      <c r="A50" s="79"/>
      <c r="B50" s="216"/>
      <c r="C50" s="503"/>
      <c r="D50" s="504"/>
      <c r="E50" s="507" t="s">
        <v>246</v>
      </c>
      <c r="F50" s="508"/>
      <c r="G50" s="508"/>
      <c r="H50" s="508"/>
      <c r="I50" s="508"/>
      <c r="J50" s="508"/>
      <c r="K50" s="509"/>
      <c r="L50" s="81">
        <v>3</v>
      </c>
      <c r="M50" s="81">
        <v>10</v>
      </c>
      <c r="N50" s="463">
        <v>5500000000</v>
      </c>
      <c r="O50" s="464"/>
      <c r="P50" s="510">
        <v>0</v>
      </c>
      <c r="Q50" s="511"/>
      <c r="R50" s="471">
        <f>R51</f>
        <v>150000</v>
      </c>
      <c r="S50" s="501"/>
      <c r="T50" s="473">
        <f>T51</f>
        <v>110000</v>
      </c>
      <c r="U50" s="502"/>
      <c r="V50" s="222">
        <f>V51</f>
        <v>110000</v>
      </c>
    </row>
    <row r="51" spans="1:22" ht="15.75" customHeight="1" x14ac:dyDescent="0.25">
      <c r="A51" s="537"/>
      <c r="B51" s="538"/>
      <c r="C51" s="540"/>
      <c r="D51" s="541"/>
      <c r="E51" s="544"/>
      <c r="F51" s="545"/>
      <c r="G51" s="550" t="s">
        <v>163</v>
      </c>
      <c r="H51" s="551"/>
      <c r="I51" s="551"/>
      <c r="J51" s="551"/>
      <c r="K51" s="552"/>
      <c r="L51" s="561">
        <v>3</v>
      </c>
      <c r="M51" s="561">
        <v>10</v>
      </c>
      <c r="N51" s="474">
        <v>5530000000</v>
      </c>
      <c r="O51" s="475"/>
      <c r="P51" s="529">
        <v>0</v>
      </c>
      <c r="Q51" s="530"/>
      <c r="R51" s="476">
        <f>R53</f>
        <v>150000</v>
      </c>
      <c r="S51" s="477"/>
      <c r="T51" s="494">
        <f>T54</f>
        <v>110000</v>
      </c>
      <c r="U51" s="495"/>
      <c r="V51" s="523">
        <f>V53</f>
        <v>110000</v>
      </c>
    </row>
    <row r="52" spans="1:22" ht="8.25" customHeight="1" thickBot="1" x14ac:dyDescent="0.3">
      <c r="A52" s="537"/>
      <c r="B52" s="539"/>
      <c r="C52" s="542"/>
      <c r="D52" s="543"/>
      <c r="E52" s="546"/>
      <c r="F52" s="547"/>
      <c r="G52" s="553"/>
      <c r="H52" s="554"/>
      <c r="I52" s="554"/>
      <c r="J52" s="554"/>
      <c r="K52" s="555"/>
      <c r="L52" s="526"/>
      <c r="M52" s="526"/>
      <c r="N52" s="527"/>
      <c r="O52" s="528"/>
      <c r="P52" s="531"/>
      <c r="Q52" s="532"/>
      <c r="R52" s="533"/>
      <c r="S52" s="534"/>
      <c r="T52" s="535"/>
      <c r="U52" s="536"/>
      <c r="V52" s="524"/>
    </row>
    <row r="53" spans="1:22" ht="30" customHeight="1" thickBot="1" x14ac:dyDescent="0.3">
      <c r="A53" s="79"/>
      <c r="B53" s="216"/>
      <c r="C53" s="503"/>
      <c r="D53" s="504"/>
      <c r="E53" s="505"/>
      <c r="F53" s="506"/>
      <c r="G53" s="507" t="s">
        <v>164</v>
      </c>
      <c r="H53" s="508"/>
      <c r="I53" s="508"/>
      <c r="J53" s="508"/>
      <c r="K53" s="509"/>
      <c r="L53" s="81">
        <v>3</v>
      </c>
      <c r="M53" s="81">
        <v>10</v>
      </c>
      <c r="N53" s="463">
        <v>5530095020</v>
      </c>
      <c r="O53" s="464"/>
      <c r="P53" s="510">
        <v>200</v>
      </c>
      <c r="Q53" s="511"/>
      <c r="R53" s="471">
        <f>R54</f>
        <v>150000</v>
      </c>
      <c r="S53" s="501"/>
      <c r="T53" s="473">
        <f>T51</f>
        <v>110000</v>
      </c>
      <c r="U53" s="502"/>
      <c r="V53" s="222">
        <f>V54</f>
        <v>110000</v>
      </c>
    </row>
    <row r="54" spans="1:22" ht="18.75" customHeight="1" thickBot="1" x14ac:dyDescent="0.3">
      <c r="A54" s="537"/>
      <c r="B54" s="538"/>
      <c r="C54" s="540"/>
      <c r="D54" s="541"/>
      <c r="E54" s="544"/>
      <c r="F54" s="545"/>
      <c r="G54" s="548"/>
      <c r="H54" s="550" t="s">
        <v>165</v>
      </c>
      <c r="I54" s="551"/>
      <c r="J54" s="551"/>
      <c r="K54" s="552"/>
      <c r="L54" s="561">
        <v>3</v>
      </c>
      <c r="M54" s="561">
        <v>10</v>
      </c>
      <c r="N54" s="474">
        <v>5530095020</v>
      </c>
      <c r="O54" s="475"/>
      <c r="P54" s="565">
        <v>240</v>
      </c>
      <c r="Q54" s="566"/>
      <c r="R54" s="476">
        <f>'Приложение 8'!Q60</f>
        <v>150000</v>
      </c>
      <c r="S54" s="477"/>
      <c r="T54" s="494">
        <f>'Приложение 8'!R60</f>
        <v>110000</v>
      </c>
      <c r="U54" s="495"/>
      <c r="V54" s="523">
        <f>'Приложение 8'!S60</f>
        <v>110000</v>
      </c>
    </row>
    <row r="55" spans="1:22" ht="6" hidden="1" customHeight="1" thickBot="1" x14ac:dyDescent="0.3">
      <c r="A55" s="537"/>
      <c r="B55" s="539"/>
      <c r="C55" s="542"/>
      <c r="D55" s="543"/>
      <c r="E55" s="546"/>
      <c r="F55" s="547"/>
      <c r="G55" s="549"/>
      <c r="H55" s="553"/>
      <c r="I55" s="554"/>
      <c r="J55" s="554"/>
      <c r="K55" s="569"/>
      <c r="L55" s="562"/>
      <c r="M55" s="562"/>
      <c r="N55" s="527"/>
      <c r="O55" s="528"/>
      <c r="P55" s="567"/>
      <c r="Q55" s="568"/>
      <c r="R55" s="533"/>
      <c r="S55" s="534"/>
      <c r="T55" s="535"/>
      <c r="U55" s="536"/>
      <c r="V55" s="524"/>
    </row>
    <row r="56" spans="1:22" ht="18.75" customHeight="1" thickBot="1" x14ac:dyDescent="0.3">
      <c r="A56" s="79"/>
      <c r="B56" s="250"/>
      <c r="C56" s="246"/>
      <c r="D56" s="246"/>
      <c r="E56" s="251"/>
      <c r="F56" s="251"/>
      <c r="G56" s="251"/>
      <c r="H56" s="244"/>
      <c r="I56" s="244"/>
      <c r="J56" s="244"/>
      <c r="K56" s="252" t="s">
        <v>234</v>
      </c>
      <c r="L56" s="238">
        <v>3</v>
      </c>
      <c r="M56" s="253">
        <v>14</v>
      </c>
      <c r="N56" s="560">
        <v>0</v>
      </c>
      <c r="O56" s="564"/>
      <c r="P56" s="254">
        <v>0</v>
      </c>
      <c r="Q56" s="249"/>
      <c r="R56" s="471">
        <f>R57</f>
        <v>2000</v>
      </c>
      <c r="S56" s="570"/>
      <c r="T56" s="473">
        <f>T57</f>
        <v>2000</v>
      </c>
      <c r="U56" s="564"/>
      <c r="V56" s="239">
        <f>V57</f>
        <v>2000</v>
      </c>
    </row>
    <row r="57" spans="1:22" ht="18.75" customHeight="1" thickBot="1" x14ac:dyDescent="0.3">
      <c r="A57" s="79"/>
      <c r="B57" s="250"/>
      <c r="C57" s="246"/>
      <c r="D57" s="246"/>
      <c r="E57" s="251"/>
      <c r="F57" s="251"/>
      <c r="G57" s="251"/>
      <c r="H57" s="244"/>
      <c r="I57" s="244"/>
      <c r="J57" s="244"/>
      <c r="K57" s="252" t="s">
        <v>233</v>
      </c>
      <c r="L57" s="238">
        <v>3</v>
      </c>
      <c r="M57" s="253">
        <v>14</v>
      </c>
      <c r="N57" s="560">
        <v>7700020040</v>
      </c>
      <c r="O57" s="564"/>
      <c r="P57" s="254">
        <v>0</v>
      </c>
      <c r="Q57" s="249"/>
      <c r="R57" s="471">
        <f>R58</f>
        <v>2000</v>
      </c>
      <c r="S57" s="570"/>
      <c r="T57" s="473">
        <f>T58</f>
        <v>2000</v>
      </c>
      <c r="U57" s="564"/>
      <c r="V57" s="239">
        <f>V58</f>
        <v>2000</v>
      </c>
    </row>
    <row r="58" spans="1:22" ht="18.75" customHeight="1" thickBot="1" x14ac:dyDescent="0.3">
      <c r="A58" s="79"/>
      <c r="B58" s="250"/>
      <c r="C58" s="246"/>
      <c r="D58" s="246"/>
      <c r="E58" s="251"/>
      <c r="F58" s="251"/>
      <c r="G58" s="251"/>
      <c r="H58" s="244"/>
      <c r="I58" s="244"/>
      <c r="J58" s="244"/>
      <c r="K58" s="252" t="s">
        <v>238</v>
      </c>
      <c r="L58" s="238">
        <v>3</v>
      </c>
      <c r="M58" s="253">
        <v>14</v>
      </c>
      <c r="N58" s="560">
        <v>7700020040</v>
      </c>
      <c r="O58" s="564"/>
      <c r="P58" s="254">
        <v>200</v>
      </c>
      <c r="Q58" s="249"/>
      <c r="R58" s="471">
        <f>R59</f>
        <v>2000</v>
      </c>
      <c r="S58" s="570"/>
      <c r="T58" s="473">
        <f>T59</f>
        <v>2000</v>
      </c>
      <c r="U58" s="564"/>
      <c r="V58" s="239">
        <f>V59</f>
        <v>2000</v>
      </c>
    </row>
    <row r="59" spans="1:22" ht="18.75" customHeight="1" thickBot="1" x14ac:dyDescent="0.3">
      <c r="A59" s="79"/>
      <c r="B59" s="250"/>
      <c r="C59" s="246"/>
      <c r="D59" s="246"/>
      <c r="E59" s="251"/>
      <c r="F59" s="251"/>
      <c r="G59" s="251"/>
      <c r="H59" s="244"/>
      <c r="I59" s="244"/>
      <c r="J59" s="244"/>
      <c r="K59" s="252" t="s">
        <v>155</v>
      </c>
      <c r="L59" s="238">
        <v>3</v>
      </c>
      <c r="M59" s="253">
        <v>14</v>
      </c>
      <c r="N59" s="560">
        <v>7700020040</v>
      </c>
      <c r="O59" s="564"/>
      <c r="P59" s="254">
        <v>240</v>
      </c>
      <c r="Q59" s="249"/>
      <c r="R59" s="471">
        <f>'Приложение 8'!Q65</f>
        <v>2000</v>
      </c>
      <c r="S59" s="570"/>
      <c r="T59" s="473">
        <f>'Приложение 8'!R65</f>
        <v>2000</v>
      </c>
      <c r="U59" s="564"/>
      <c r="V59" s="222">
        <f>'Приложение 8'!S65</f>
        <v>2000</v>
      </c>
    </row>
    <row r="60" spans="1:22" ht="16.5" customHeight="1" thickBot="1" x14ac:dyDescent="0.3">
      <c r="A60" s="79"/>
      <c r="B60" s="512" t="s">
        <v>166</v>
      </c>
      <c r="C60" s="513"/>
      <c r="D60" s="513"/>
      <c r="E60" s="513"/>
      <c r="F60" s="513"/>
      <c r="G60" s="513"/>
      <c r="H60" s="513"/>
      <c r="I60" s="513"/>
      <c r="J60" s="513"/>
      <c r="K60" s="563"/>
      <c r="L60" s="80">
        <v>4</v>
      </c>
      <c r="M60" s="80">
        <v>0</v>
      </c>
      <c r="N60" s="465">
        <v>0</v>
      </c>
      <c r="O60" s="515"/>
      <c r="P60" s="516">
        <v>0</v>
      </c>
      <c r="Q60" s="517"/>
      <c r="R60" s="467">
        <f>R61</f>
        <v>586000</v>
      </c>
      <c r="S60" s="518"/>
      <c r="T60" s="469">
        <f>T61</f>
        <v>602000</v>
      </c>
      <c r="U60" s="519"/>
      <c r="V60" s="240">
        <f>V62</f>
        <v>614000</v>
      </c>
    </row>
    <row r="61" spans="1:22" ht="14.25" customHeight="1" thickBot="1" x14ac:dyDescent="0.3">
      <c r="A61" s="79"/>
      <c r="B61" s="216"/>
      <c r="C61" s="520" t="s">
        <v>44</v>
      </c>
      <c r="D61" s="513"/>
      <c r="E61" s="513"/>
      <c r="F61" s="513"/>
      <c r="G61" s="513"/>
      <c r="H61" s="513"/>
      <c r="I61" s="513"/>
      <c r="J61" s="513"/>
      <c r="K61" s="514"/>
      <c r="L61" s="80">
        <v>4</v>
      </c>
      <c r="M61" s="80">
        <v>9</v>
      </c>
      <c r="N61" s="465">
        <v>0</v>
      </c>
      <c r="O61" s="515"/>
      <c r="P61" s="516">
        <v>0</v>
      </c>
      <c r="Q61" s="517"/>
      <c r="R61" s="467">
        <f>R62</f>
        <v>586000</v>
      </c>
      <c r="S61" s="518"/>
      <c r="T61" s="469">
        <f>T62</f>
        <v>602000</v>
      </c>
      <c r="U61" s="519"/>
      <c r="V61" s="240">
        <f>V62</f>
        <v>614000</v>
      </c>
    </row>
    <row r="62" spans="1:22" ht="28.5" customHeight="1" thickBot="1" x14ac:dyDescent="0.3">
      <c r="A62" s="79"/>
      <c r="B62" s="216"/>
      <c r="C62" s="503"/>
      <c r="D62" s="504"/>
      <c r="E62" s="507" t="s">
        <v>244</v>
      </c>
      <c r="F62" s="508"/>
      <c r="G62" s="508"/>
      <c r="H62" s="508"/>
      <c r="I62" s="508"/>
      <c r="J62" s="508"/>
      <c r="K62" s="509"/>
      <c r="L62" s="81">
        <v>4</v>
      </c>
      <c r="M62" s="81">
        <v>9</v>
      </c>
      <c r="N62" s="463">
        <v>5500000000</v>
      </c>
      <c r="O62" s="464"/>
      <c r="P62" s="510">
        <v>0</v>
      </c>
      <c r="Q62" s="511"/>
      <c r="R62" s="471">
        <f>R63</f>
        <v>586000</v>
      </c>
      <c r="S62" s="501"/>
      <c r="T62" s="473">
        <f>T63</f>
        <v>602000</v>
      </c>
      <c r="U62" s="502"/>
      <c r="V62" s="258">
        <f>V63</f>
        <v>614000</v>
      </c>
    </row>
    <row r="63" spans="1:22" ht="22.5" customHeight="1" thickBot="1" x14ac:dyDescent="0.3">
      <c r="A63" s="537"/>
      <c r="B63" s="538"/>
      <c r="C63" s="540"/>
      <c r="D63" s="541"/>
      <c r="E63" s="544"/>
      <c r="F63" s="545"/>
      <c r="G63" s="550" t="s">
        <v>167</v>
      </c>
      <c r="H63" s="551"/>
      <c r="I63" s="551"/>
      <c r="J63" s="551"/>
      <c r="K63" s="552"/>
      <c r="L63" s="561">
        <v>4</v>
      </c>
      <c r="M63" s="561">
        <v>9</v>
      </c>
      <c r="N63" s="474">
        <v>5540000000</v>
      </c>
      <c r="O63" s="475"/>
      <c r="P63" s="529">
        <v>0</v>
      </c>
      <c r="Q63" s="530"/>
      <c r="R63" s="476">
        <f>R65+R68</f>
        <v>586000</v>
      </c>
      <c r="S63" s="477"/>
      <c r="T63" s="494">
        <f>T65</f>
        <v>602000</v>
      </c>
      <c r="U63" s="556"/>
      <c r="V63" s="558">
        <f>V65</f>
        <v>614000</v>
      </c>
    </row>
    <row r="64" spans="1:22" ht="9.75" hidden="1" customHeight="1" thickBot="1" x14ac:dyDescent="0.3">
      <c r="A64" s="537"/>
      <c r="B64" s="539"/>
      <c r="C64" s="542"/>
      <c r="D64" s="543"/>
      <c r="E64" s="546"/>
      <c r="F64" s="547"/>
      <c r="G64" s="553"/>
      <c r="H64" s="554"/>
      <c r="I64" s="554"/>
      <c r="J64" s="554"/>
      <c r="K64" s="555"/>
      <c r="L64" s="562"/>
      <c r="M64" s="562"/>
      <c r="N64" s="527"/>
      <c r="O64" s="528"/>
      <c r="P64" s="531"/>
      <c r="Q64" s="532"/>
      <c r="R64" s="533"/>
      <c r="S64" s="534"/>
      <c r="T64" s="535"/>
      <c r="U64" s="557"/>
      <c r="V64" s="559"/>
    </row>
    <row r="65" spans="1:22" ht="27.75" customHeight="1" thickBot="1" x14ac:dyDescent="0.3">
      <c r="A65" s="79"/>
      <c r="B65" s="216"/>
      <c r="C65" s="503"/>
      <c r="D65" s="504"/>
      <c r="E65" s="505"/>
      <c r="F65" s="506"/>
      <c r="G65" s="507" t="s">
        <v>168</v>
      </c>
      <c r="H65" s="508"/>
      <c r="I65" s="508"/>
      <c r="J65" s="508"/>
      <c r="K65" s="508"/>
      <c r="L65" s="255">
        <v>4</v>
      </c>
      <c r="M65" s="255">
        <v>9</v>
      </c>
      <c r="N65" s="560">
        <v>5540095280</v>
      </c>
      <c r="O65" s="464"/>
      <c r="P65" s="510">
        <v>0</v>
      </c>
      <c r="Q65" s="511"/>
      <c r="R65" s="471">
        <f>R66</f>
        <v>586000</v>
      </c>
      <c r="S65" s="501"/>
      <c r="T65" s="473">
        <f>T66</f>
        <v>602000</v>
      </c>
      <c r="U65" s="636"/>
      <c r="V65" s="341">
        <f>V66</f>
        <v>614000</v>
      </c>
    </row>
    <row r="66" spans="1:22" ht="17.25" hidden="1" customHeight="1" thickBot="1" x14ac:dyDescent="0.3">
      <c r="A66" s="537"/>
      <c r="B66" s="538"/>
      <c r="C66" s="540"/>
      <c r="D66" s="541"/>
      <c r="E66" s="544"/>
      <c r="F66" s="545"/>
      <c r="G66" s="548"/>
      <c r="H66" s="550" t="s">
        <v>165</v>
      </c>
      <c r="I66" s="551"/>
      <c r="J66" s="551"/>
      <c r="K66" s="552"/>
      <c r="L66" s="525">
        <v>4</v>
      </c>
      <c r="M66" s="525">
        <v>9</v>
      </c>
      <c r="N66" s="474">
        <v>5540095280</v>
      </c>
      <c r="O66" s="475"/>
      <c r="P66" s="529">
        <v>240</v>
      </c>
      <c r="Q66" s="530"/>
      <c r="R66" s="476">
        <f>'Приложение 8'!Q71</f>
        <v>586000</v>
      </c>
      <c r="S66" s="477"/>
      <c r="T66" s="494">
        <f>'Приложение 8'!R69</f>
        <v>602000</v>
      </c>
      <c r="U66" s="495"/>
      <c r="V66" s="635">
        <f>'Приложение 8'!S69</f>
        <v>614000</v>
      </c>
    </row>
    <row r="67" spans="1:22" ht="17.25" customHeight="1" thickBot="1" x14ac:dyDescent="0.3">
      <c r="A67" s="537"/>
      <c r="B67" s="539"/>
      <c r="C67" s="542"/>
      <c r="D67" s="543"/>
      <c r="E67" s="546"/>
      <c r="F67" s="547"/>
      <c r="G67" s="549"/>
      <c r="H67" s="553"/>
      <c r="I67" s="554"/>
      <c r="J67" s="554"/>
      <c r="K67" s="555"/>
      <c r="L67" s="526"/>
      <c r="M67" s="526"/>
      <c r="N67" s="527"/>
      <c r="O67" s="528"/>
      <c r="P67" s="531"/>
      <c r="Q67" s="532"/>
      <c r="R67" s="533"/>
      <c r="S67" s="534"/>
      <c r="T67" s="535"/>
      <c r="U67" s="536"/>
      <c r="V67" s="524"/>
    </row>
    <row r="68" spans="1:22" ht="27.75" hidden="1" customHeight="1" thickBot="1" x14ac:dyDescent="0.3">
      <c r="A68" s="79"/>
      <c r="B68" s="216"/>
      <c r="C68" s="503"/>
      <c r="D68" s="504"/>
      <c r="E68" s="505"/>
      <c r="F68" s="506"/>
      <c r="G68" s="507" t="s">
        <v>257</v>
      </c>
      <c r="H68" s="508"/>
      <c r="I68" s="508"/>
      <c r="J68" s="508"/>
      <c r="K68" s="508"/>
      <c r="L68" s="255">
        <v>4</v>
      </c>
      <c r="M68" s="255">
        <v>9</v>
      </c>
      <c r="N68" s="560" t="str">
        <f>N69</f>
        <v>554П5S1401</v>
      </c>
      <c r="O68" s="464"/>
      <c r="P68" s="510">
        <v>0</v>
      </c>
      <c r="Q68" s="511"/>
      <c r="R68" s="471">
        <f>R69</f>
        <v>0</v>
      </c>
      <c r="S68" s="501"/>
      <c r="T68" s="473">
        <f>T69</f>
        <v>0</v>
      </c>
      <c r="U68" s="502"/>
      <c r="V68" s="222">
        <f>V69</f>
        <v>0</v>
      </c>
    </row>
    <row r="69" spans="1:22" ht="17.25" hidden="1" customHeight="1" x14ac:dyDescent="0.25">
      <c r="A69" s="537"/>
      <c r="B69" s="538"/>
      <c r="C69" s="540"/>
      <c r="D69" s="541"/>
      <c r="E69" s="544"/>
      <c r="F69" s="545"/>
      <c r="G69" s="548"/>
      <c r="H69" s="550" t="s">
        <v>165</v>
      </c>
      <c r="I69" s="551"/>
      <c r="J69" s="551"/>
      <c r="K69" s="552"/>
      <c r="L69" s="525">
        <v>4</v>
      </c>
      <c r="M69" s="525">
        <v>9</v>
      </c>
      <c r="N69" s="474" t="s">
        <v>256</v>
      </c>
      <c r="O69" s="475"/>
      <c r="P69" s="529">
        <v>240</v>
      </c>
      <c r="Q69" s="530"/>
      <c r="R69" s="476">
        <f>'Приложение 8'!Q76</f>
        <v>0</v>
      </c>
      <c r="S69" s="477"/>
      <c r="T69" s="494">
        <f>'Приложение 8'!R76</f>
        <v>0</v>
      </c>
      <c r="U69" s="495"/>
      <c r="V69" s="523">
        <f>'Приложение 8'!S76</f>
        <v>0</v>
      </c>
    </row>
    <row r="70" spans="1:22" ht="17.25" hidden="1" customHeight="1" thickBot="1" x14ac:dyDescent="0.3">
      <c r="A70" s="537"/>
      <c r="B70" s="539"/>
      <c r="C70" s="542"/>
      <c r="D70" s="543"/>
      <c r="E70" s="546"/>
      <c r="F70" s="547"/>
      <c r="G70" s="549"/>
      <c r="H70" s="553"/>
      <c r="I70" s="554"/>
      <c r="J70" s="554"/>
      <c r="K70" s="555"/>
      <c r="L70" s="526"/>
      <c r="M70" s="526"/>
      <c r="N70" s="527"/>
      <c r="O70" s="528"/>
      <c r="P70" s="531"/>
      <c r="Q70" s="532"/>
      <c r="R70" s="533"/>
      <c r="S70" s="534"/>
      <c r="T70" s="535"/>
      <c r="U70" s="536"/>
      <c r="V70" s="524"/>
    </row>
    <row r="71" spans="1:22" ht="21" customHeight="1" thickBot="1" x14ac:dyDescent="0.3">
      <c r="A71" s="79"/>
      <c r="B71" s="250"/>
      <c r="C71" s="246"/>
      <c r="D71" s="246"/>
      <c r="E71" s="251"/>
      <c r="F71" s="251"/>
      <c r="G71" s="251"/>
      <c r="H71" s="244"/>
      <c r="I71" s="244"/>
      <c r="J71" s="244"/>
      <c r="K71" s="377" t="s">
        <v>379</v>
      </c>
      <c r="L71" s="80">
        <v>4</v>
      </c>
      <c r="M71" s="80">
        <v>12</v>
      </c>
      <c r="N71" s="465">
        <v>5590000000</v>
      </c>
      <c r="O71" s="466"/>
      <c r="P71" s="378">
        <v>0</v>
      </c>
      <c r="Q71" s="379"/>
      <c r="R71" s="467">
        <v>0</v>
      </c>
      <c r="S71" s="468"/>
      <c r="T71" s="469">
        <v>0</v>
      </c>
      <c r="U71" s="466"/>
      <c r="V71" s="240">
        <f>V72</f>
        <v>363000</v>
      </c>
    </row>
    <row r="72" spans="1:22" ht="39" customHeight="1" thickBot="1" x14ac:dyDescent="0.3">
      <c r="A72" s="79"/>
      <c r="B72" s="250"/>
      <c r="C72" s="246"/>
      <c r="D72" s="246"/>
      <c r="E72" s="251"/>
      <c r="F72" s="251"/>
      <c r="G72" s="251"/>
      <c r="H72" s="244"/>
      <c r="I72" s="244"/>
      <c r="J72" s="244"/>
      <c r="K72" s="376" t="s">
        <v>384</v>
      </c>
      <c r="L72" s="81">
        <v>4</v>
      </c>
      <c r="M72" s="81">
        <v>12</v>
      </c>
      <c r="N72" s="463" t="s">
        <v>382</v>
      </c>
      <c r="O72" s="470"/>
      <c r="P72" s="374">
        <v>240</v>
      </c>
      <c r="Q72" s="375"/>
      <c r="R72" s="471">
        <v>0</v>
      </c>
      <c r="S72" s="472"/>
      <c r="T72" s="473">
        <v>0</v>
      </c>
      <c r="U72" s="470"/>
      <c r="V72" s="222">
        <v>363000</v>
      </c>
    </row>
    <row r="73" spans="1:22" ht="18.75" customHeight="1" thickBot="1" x14ac:dyDescent="0.3">
      <c r="A73" s="79"/>
      <c r="B73" s="512" t="s">
        <v>169</v>
      </c>
      <c r="C73" s="513"/>
      <c r="D73" s="513"/>
      <c r="E73" s="513"/>
      <c r="F73" s="513"/>
      <c r="G73" s="513"/>
      <c r="H73" s="513"/>
      <c r="I73" s="513"/>
      <c r="J73" s="513"/>
      <c r="K73" s="514"/>
      <c r="L73" s="80">
        <v>5</v>
      </c>
      <c r="M73" s="80">
        <v>0</v>
      </c>
      <c r="N73" s="465">
        <v>0</v>
      </c>
      <c r="O73" s="515"/>
      <c r="P73" s="516">
        <v>0</v>
      </c>
      <c r="Q73" s="517"/>
      <c r="R73" s="521">
        <f>R74</f>
        <v>105000</v>
      </c>
      <c r="S73" s="522"/>
      <c r="T73" s="469">
        <f>T74</f>
        <v>100000</v>
      </c>
      <c r="U73" s="519"/>
      <c r="V73" s="240">
        <f>V75</f>
        <v>100000</v>
      </c>
    </row>
    <row r="74" spans="1:22" ht="16.5" customHeight="1" thickBot="1" x14ac:dyDescent="0.3">
      <c r="A74" s="79"/>
      <c r="B74" s="216"/>
      <c r="C74" s="520" t="s">
        <v>35</v>
      </c>
      <c r="D74" s="513"/>
      <c r="E74" s="513"/>
      <c r="F74" s="513"/>
      <c r="G74" s="513"/>
      <c r="H74" s="513"/>
      <c r="I74" s="513"/>
      <c r="J74" s="513"/>
      <c r="K74" s="514"/>
      <c r="L74" s="80">
        <v>5</v>
      </c>
      <c r="M74" s="80">
        <v>3</v>
      </c>
      <c r="N74" s="465">
        <v>0</v>
      </c>
      <c r="O74" s="515"/>
      <c r="P74" s="516">
        <v>0</v>
      </c>
      <c r="Q74" s="517"/>
      <c r="R74" s="521">
        <f>R75</f>
        <v>105000</v>
      </c>
      <c r="S74" s="522"/>
      <c r="T74" s="469">
        <f>T75</f>
        <v>100000</v>
      </c>
      <c r="U74" s="519"/>
      <c r="V74" s="240">
        <f>V75</f>
        <v>100000</v>
      </c>
    </row>
    <row r="75" spans="1:22" ht="30.75" customHeight="1" thickBot="1" x14ac:dyDescent="0.3">
      <c r="A75" s="79"/>
      <c r="B75" s="216"/>
      <c r="C75" s="503"/>
      <c r="D75" s="504"/>
      <c r="E75" s="507" t="s">
        <v>244</v>
      </c>
      <c r="F75" s="508"/>
      <c r="G75" s="508"/>
      <c r="H75" s="508"/>
      <c r="I75" s="508"/>
      <c r="J75" s="508"/>
      <c r="K75" s="509"/>
      <c r="L75" s="81">
        <v>5</v>
      </c>
      <c r="M75" s="81">
        <v>3</v>
      </c>
      <c r="N75" s="463">
        <v>5500000000</v>
      </c>
      <c r="O75" s="464"/>
      <c r="P75" s="510">
        <v>0</v>
      </c>
      <c r="Q75" s="511"/>
      <c r="R75" s="471">
        <f>R76</f>
        <v>105000</v>
      </c>
      <c r="S75" s="501"/>
      <c r="T75" s="473">
        <f>T76</f>
        <v>100000</v>
      </c>
      <c r="U75" s="502"/>
      <c r="V75" s="222">
        <f>V76</f>
        <v>100000</v>
      </c>
    </row>
    <row r="76" spans="1:22" ht="19.5" customHeight="1" thickBot="1" x14ac:dyDescent="0.3">
      <c r="A76" s="79"/>
      <c r="B76" s="216"/>
      <c r="C76" s="503"/>
      <c r="D76" s="504"/>
      <c r="E76" s="507" t="s">
        <v>170</v>
      </c>
      <c r="F76" s="508"/>
      <c r="G76" s="508"/>
      <c r="H76" s="508"/>
      <c r="I76" s="508"/>
      <c r="J76" s="508"/>
      <c r="K76" s="509"/>
      <c r="L76" s="81">
        <v>5</v>
      </c>
      <c r="M76" s="81">
        <v>3</v>
      </c>
      <c r="N76" s="463">
        <v>5550000000</v>
      </c>
      <c r="O76" s="464"/>
      <c r="P76" s="510">
        <v>0</v>
      </c>
      <c r="Q76" s="511"/>
      <c r="R76" s="471">
        <f>R77</f>
        <v>105000</v>
      </c>
      <c r="S76" s="501"/>
      <c r="T76" s="473">
        <f>T77</f>
        <v>100000</v>
      </c>
      <c r="U76" s="502"/>
      <c r="V76" s="222">
        <f>V77</f>
        <v>100000</v>
      </c>
    </row>
    <row r="77" spans="1:22" ht="28.5" customHeight="1" thickBot="1" x14ac:dyDescent="0.3">
      <c r="A77" s="79"/>
      <c r="B77" s="216"/>
      <c r="C77" s="503"/>
      <c r="D77" s="504"/>
      <c r="E77" s="507" t="s">
        <v>171</v>
      </c>
      <c r="F77" s="508"/>
      <c r="G77" s="508"/>
      <c r="H77" s="508"/>
      <c r="I77" s="508"/>
      <c r="J77" s="508"/>
      <c r="K77" s="509"/>
      <c r="L77" s="81">
        <v>5</v>
      </c>
      <c r="M77" s="81">
        <v>3</v>
      </c>
      <c r="N77" s="463">
        <v>5550095310</v>
      </c>
      <c r="O77" s="464"/>
      <c r="P77" s="510">
        <v>0</v>
      </c>
      <c r="Q77" s="511"/>
      <c r="R77" s="471">
        <f>R78</f>
        <v>105000</v>
      </c>
      <c r="S77" s="501"/>
      <c r="T77" s="473">
        <f>T78</f>
        <v>100000</v>
      </c>
      <c r="U77" s="502"/>
      <c r="V77" s="222">
        <f>V78</f>
        <v>100000</v>
      </c>
    </row>
    <row r="78" spans="1:22" ht="14.25" customHeight="1" thickBot="1" x14ac:dyDescent="0.3">
      <c r="A78" s="79"/>
      <c r="B78" s="216"/>
      <c r="C78" s="503"/>
      <c r="D78" s="504"/>
      <c r="E78" s="507" t="s">
        <v>165</v>
      </c>
      <c r="F78" s="508"/>
      <c r="G78" s="508"/>
      <c r="H78" s="508"/>
      <c r="I78" s="508"/>
      <c r="J78" s="508"/>
      <c r="K78" s="509"/>
      <c r="L78" s="81">
        <v>5</v>
      </c>
      <c r="M78" s="81">
        <v>3</v>
      </c>
      <c r="N78" s="463">
        <v>5550095310</v>
      </c>
      <c r="O78" s="464"/>
      <c r="P78" s="510">
        <v>240</v>
      </c>
      <c r="Q78" s="511"/>
      <c r="R78" s="471">
        <f>'Приложение 8'!Q86</f>
        <v>105000</v>
      </c>
      <c r="S78" s="501"/>
      <c r="T78" s="473">
        <f>'Приложение 8'!R86</f>
        <v>100000</v>
      </c>
      <c r="U78" s="502"/>
      <c r="V78" s="222">
        <f>'Приложение 8'!S86</f>
        <v>100000</v>
      </c>
    </row>
    <row r="79" spans="1:22" ht="16.5" customHeight="1" thickBot="1" x14ac:dyDescent="0.3">
      <c r="A79" s="79"/>
      <c r="B79" s="512" t="s">
        <v>172</v>
      </c>
      <c r="C79" s="513"/>
      <c r="D79" s="513"/>
      <c r="E79" s="513"/>
      <c r="F79" s="513"/>
      <c r="G79" s="513"/>
      <c r="H79" s="513"/>
      <c r="I79" s="513"/>
      <c r="J79" s="513"/>
      <c r="K79" s="514"/>
      <c r="L79" s="80">
        <v>8</v>
      </c>
      <c r="M79" s="80">
        <v>0</v>
      </c>
      <c r="N79" s="465">
        <v>0</v>
      </c>
      <c r="O79" s="515"/>
      <c r="P79" s="516">
        <v>0</v>
      </c>
      <c r="Q79" s="517"/>
      <c r="R79" s="467">
        <f>R80</f>
        <v>1456935</v>
      </c>
      <c r="S79" s="518"/>
      <c r="T79" s="469">
        <f>T80</f>
        <v>1586150</v>
      </c>
      <c r="U79" s="519"/>
      <c r="V79" s="240">
        <f>V80</f>
        <v>1586150</v>
      </c>
    </row>
    <row r="80" spans="1:22" ht="16.5" thickBot="1" x14ac:dyDescent="0.3">
      <c r="A80" s="79"/>
      <c r="B80" s="216"/>
      <c r="C80" s="520" t="s">
        <v>36</v>
      </c>
      <c r="D80" s="513"/>
      <c r="E80" s="513"/>
      <c r="F80" s="513"/>
      <c r="G80" s="513"/>
      <c r="H80" s="513"/>
      <c r="I80" s="513"/>
      <c r="J80" s="513"/>
      <c r="K80" s="514"/>
      <c r="L80" s="80">
        <v>8</v>
      </c>
      <c r="M80" s="80">
        <v>1</v>
      </c>
      <c r="N80" s="465">
        <v>0</v>
      </c>
      <c r="O80" s="515"/>
      <c r="P80" s="516">
        <v>0</v>
      </c>
      <c r="Q80" s="517"/>
      <c r="R80" s="467">
        <f>R81</f>
        <v>1456935</v>
      </c>
      <c r="S80" s="518"/>
      <c r="T80" s="469">
        <f>T81</f>
        <v>1586150</v>
      </c>
      <c r="U80" s="519"/>
      <c r="V80" s="240">
        <f>V81</f>
        <v>1586150</v>
      </c>
    </row>
    <row r="81" spans="1:22" ht="26.25" customHeight="1" thickBot="1" x14ac:dyDescent="0.3">
      <c r="A81" s="79"/>
      <c r="B81" s="216"/>
      <c r="C81" s="503"/>
      <c r="D81" s="504"/>
      <c r="E81" s="507" t="s">
        <v>244</v>
      </c>
      <c r="F81" s="508"/>
      <c r="G81" s="508"/>
      <c r="H81" s="508"/>
      <c r="I81" s="508"/>
      <c r="J81" s="508"/>
      <c r="K81" s="509"/>
      <c r="L81" s="81">
        <v>8</v>
      </c>
      <c r="M81" s="81">
        <v>1</v>
      </c>
      <c r="N81" s="463">
        <v>5500000000</v>
      </c>
      <c r="O81" s="464"/>
      <c r="P81" s="510">
        <v>0</v>
      </c>
      <c r="Q81" s="511"/>
      <c r="R81" s="471">
        <f>R82</f>
        <v>1456935</v>
      </c>
      <c r="S81" s="501"/>
      <c r="T81" s="473">
        <f>T82</f>
        <v>1586150</v>
      </c>
      <c r="U81" s="502"/>
      <c r="V81" s="222">
        <f>V82</f>
        <v>1586150</v>
      </c>
    </row>
    <row r="82" spans="1:22" ht="15.75" customHeight="1" thickBot="1" x14ac:dyDescent="0.3">
      <c r="A82" s="79"/>
      <c r="B82" s="216"/>
      <c r="C82" s="503"/>
      <c r="D82" s="504"/>
      <c r="E82" s="507" t="s">
        <v>173</v>
      </c>
      <c r="F82" s="508"/>
      <c r="G82" s="508"/>
      <c r="H82" s="508"/>
      <c r="I82" s="508"/>
      <c r="J82" s="508"/>
      <c r="K82" s="509"/>
      <c r="L82" s="81">
        <v>8</v>
      </c>
      <c r="M82" s="81">
        <v>1</v>
      </c>
      <c r="N82" s="463">
        <v>5560000000</v>
      </c>
      <c r="O82" s="464"/>
      <c r="P82" s="510">
        <v>0</v>
      </c>
      <c r="Q82" s="511"/>
      <c r="R82" s="471">
        <f>R83+R85</f>
        <v>1456935</v>
      </c>
      <c r="S82" s="501"/>
      <c r="T82" s="473">
        <f>T83+T85</f>
        <v>1586150</v>
      </c>
      <c r="U82" s="502"/>
      <c r="V82" s="222">
        <f>V83+V85+V87</f>
        <v>1586150</v>
      </c>
    </row>
    <row r="83" spans="1:22" ht="27" customHeight="1" thickBot="1" x14ac:dyDescent="0.3">
      <c r="A83" s="79"/>
      <c r="B83" s="216"/>
      <c r="C83" s="217"/>
      <c r="D83" s="218"/>
      <c r="E83" s="219"/>
      <c r="F83" s="220"/>
      <c r="G83" s="507" t="s">
        <v>174</v>
      </c>
      <c r="H83" s="508"/>
      <c r="I83" s="508"/>
      <c r="J83" s="508"/>
      <c r="K83" s="509"/>
      <c r="L83" s="81">
        <v>8</v>
      </c>
      <c r="M83" s="81">
        <v>1</v>
      </c>
      <c r="N83" s="463">
        <v>5560075080</v>
      </c>
      <c r="O83" s="464"/>
      <c r="P83" s="510">
        <v>0</v>
      </c>
      <c r="Q83" s="511"/>
      <c r="R83" s="471">
        <f>R84</f>
        <v>1035990</v>
      </c>
      <c r="S83" s="501"/>
      <c r="T83" s="473">
        <f>T84</f>
        <v>1216150</v>
      </c>
      <c r="U83" s="502"/>
      <c r="V83" s="222">
        <f>V84</f>
        <v>1216150</v>
      </c>
    </row>
    <row r="84" spans="1:22" ht="20.25" customHeight="1" thickBot="1" x14ac:dyDescent="0.3">
      <c r="A84" s="79"/>
      <c r="B84" s="216"/>
      <c r="C84" s="503"/>
      <c r="D84" s="504"/>
      <c r="E84" s="505"/>
      <c r="F84" s="506"/>
      <c r="G84" s="507" t="s">
        <v>95</v>
      </c>
      <c r="H84" s="508"/>
      <c r="I84" s="508"/>
      <c r="J84" s="508"/>
      <c r="K84" s="509"/>
      <c r="L84" s="81">
        <v>8</v>
      </c>
      <c r="M84" s="81">
        <v>1</v>
      </c>
      <c r="N84" s="463">
        <v>5560075080</v>
      </c>
      <c r="O84" s="464"/>
      <c r="P84" s="510">
        <v>540</v>
      </c>
      <c r="Q84" s="511"/>
      <c r="R84" s="471">
        <f>'Приложение 8'!Q93</f>
        <v>1035990</v>
      </c>
      <c r="S84" s="501"/>
      <c r="T84" s="473">
        <f>'Приложение 8'!R93</f>
        <v>1216150</v>
      </c>
      <c r="U84" s="502"/>
      <c r="V84" s="222">
        <f>'Приложение 8'!S93</f>
        <v>1216150</v>
      </c>
    </row>
    <row r="85" spans="1:22" ht="29.25" customHeight="1" thickBot="1" x14ac:dyDescent="0.3">
      <c r="A85" s="79"/>
      <c r="B85" s="216"/>
      <c r="C85" s="503"/>
      <c r="D85" s="504"/>
      <c r="E85" s="505"/>
      <c r="F85" s="506"/>
      <c r="G85" s="243"/>
      <c r="H85" s="507" t="s">
        <v>175</v>
      </c>
      <c r="I85" s="508"/>
      <c r="J85" s="508"/>
      <c r="K85" s="509"/>
      <c r="L85" s="81">
        <v>8</v>
      </c>
      <c r="M85" s="81">
        <v>1</v>
      </c>
      <c r="N85" s="463">
        <v>5560095220</v>
      </c>
      <c r="O85" s="464"/>
      <c r="P85" s="510">
        <v>0</v>
      </c>
      <c r="Q85" s="511"/>
      <c r="R85" s="471">
        <f>R86</f>
        <v>420945</v>
      </c>
      <c r="S85" s="501"/>
      <c r="T85" s="473">
        <f>T86</f>
        <v>370000</v>
      </c>
      <c r="U85" s="502"/>
      <c r="V85" s="222">
        <f>V86</f>
        <v>370000</v>
      </c>
    </row>
    <row r="86" spans="1:22" ht="18.75" customHeight="1" thickBot="1" x14ac:dyDescent="0.3">
      <c r="A86" s="79"/>
      <c r="B86" s="256"/>
      <c r="C86" s="223"/>
      <c r="D86" s="224"/>
      <c r="E86" s="225"/>
      <c r="F86" s="226"/>
      <c r="G86" s="257"/>
      <c r="H86" s="228"/>
      <c r="I86" s="229"/>
      <c r="J86" s="229"/>
      <c r="K86" s="230" t="s">
        <v>165</v>
      </c>
      <c r="L86" s="118">
        <v>8</v>
      </c>
      <c r="M86" s="397">
        <v>1</v>
      </c>
      <c r="N86" s="474">
        <v>5560095220</v>
      </c>
      <c r="O86" s="475"/>
      <c r="P86" s="120">
        <v>240</v>
      </c>
      <c r="Q86" s="121"/>
      <c r="R86" s="476">
        <f>'Приложение 8'!Q98</f>
        <v>420945</v>
      </c>
      <c r="S86" s="477"/>
      <c r="T86" s="494">
        <f>'Приложение 8'!R98</f>
        <v>370000</v>
      </c>
      <c r="U86" s="495"/>
      <c r="V86" s="231">
        <f>'Приложение 8'!S97</f>
        <v>370000</v>
      </c>
    </row>
    <row r="87" spans="1:22" ht="18.75" customHeight="1" thickBot="1" x14ac:dyDescent="0.3">
      <c r="A87" s="83"/>
      <c r="B87" s="234"/>
      <c r="C87" s="373"/>
      <c r="D87" s="373"/>
      <c r="E87" s="396"/>
      <c r="F87" s="396"/>
      <c r="G87" s="235"/>
      <c r="H87" s="229"/>
      <c r="I87" s="229"/>
      <c r="J87" s="229"/>
      <c r="K87" s="237" t="s">
        <v>377</v>
      </c>
      <c r="L87" s="398">
        <v>8</v>
      </c>
      <c r="M87" s="238">
        <v>1</v>
      </c>
      <c r="N87" s="463">
        <v>5560097030</v>
      </c>
      <c r="O87" s="464"/>
      <c r="P87" s="400">
        <v>0</v>
      </c>
      <c r="Q87" s="401"/>
      <c r="R87" s="471">
        <f>R88</f>
        <v>180160</v>
      </c>
      <c r="S87" s="501"/>
      <c r="T87" s="473">
        <f>T88</f>
        <v>0</v>
      </c>
      <c r="U87" s="502"/>
      <c r="V87" s="239">
        <f>V88</f>
        <v>0</v>
      </c>
    </row>
    <row r="88" spans="1:22" ht="18.75" customHeight="1" thickBot="1" x14ac:dyDescent="0.3">
      <c r="A88" s="83"/>
      <c r="B88" s="234"/>
      <c r="C88" s="373"/>
      <c r="D88" s="373"/>
      <c r="E88" s="396"/>
      <c r="F88" s="396"/>
      <c r="G88" s="235"/>
      <c r="H88" s="229"/>
      <c r="I88" s="229"/>
      <c r="J88" s="229"/>
      <c r="K88" s="237" t="s">
        <v>95</v>
      </c>
      <c r="L88" s="399">
        <v>8</v>
      </c>
      <c r="M88" s="238">
        <v>1</v>
      </c>
      <c r="N88" s="463">
        <v>5560097030</v>
      </c>
      <c r="O88" s="464"/>
      <c r="P88" s="400">
        <v>540</v>
      </c>
      <c r="Q88" s="402"/>
      <c r="R88" s="471">
        <v>180160</v>
      </c>
      <c r="S88" s="501"/>
      <c r="T88" s="473">
        <v>0</v>
      </c>
      <c r="U88" s="502"/>
      <c r="V88" s="239">
        <v>0</v>
      </c>
    </row>
    <row r="89" spans="1:22" ht="15.75" customHeight="1" x14ac:dyDescent="0.25">
      <c r="A89" s="482"/>
      <c r="B89" s="483" t="s">
        <v>176</v>
      </c>
      <c r="C89" s="484"/>
      <c r="D89" s="484"/>
      <c r="E89" s="484"/>
      <c r="F89" s="484"/>
      <c r="G89" s="484"/>
      <c r="H89" s="484"/>
      <c r="I89" s="484"/>
      <c r="J89" s="484"/>
      <c r="K89" s="485"/>
      <c r="L89" s="488"/>
      <c r="M89" s="488"/>
      <c r="N89" s="488"/>
      <c r="O89" s="488"/>
      <c r="P89" s="490"/>
      <c r="Q89" s="491"/>
      <c r="R89" s="496">
        <f>R79+R73+R60+R47+R38+R9+R87</f>
        <v>4495560</v>
      </c>
      <c r="S89" s="497"/>
      <c r="T89" s="496">
        <f>T79+T73+T60+T47+T38+T9+T87</f>
        <v>4306000</v>
      </c>
      <c r="U89" s="497"/>
      <c r="V89" s="479">
        <f>V79+V73+V60+V47+V38+V9+V71</f>
        <v>4722900</v>
      </c>
    </row>
    <row r="90" spans="1:22" ht="0.75" customHeight="1" thickBot="1" x14ac:dyDescent="0.3">
      <c r="A90" s="482"/>
      <c r="B90" s="486"/>
      <c r="C90" s="487"/>
      <c r="D90" s="487"/>
      <c r="E90" s="487"/>
      <c r="F90" s="487"/>
      <c r="G90" s="487"/>
      <c r="H90" s="487"/>
      <c r="I90" s="487"/>
      <c r="J90" s="487"/>
      <c r="K90" s="487"/>
      <c r="L90" s="489"/>
      <c r="M90" s="489"/>
      <c r="N90" s="489"/>
      <c r="O90" s="489"/>
      <c r="P90" s="492"/>
      <c r="Q90" s="493"/>
      <c r="R90" s="498"/>
      <c r="S90" s="499"/>
      <c r="T90" s="498"/>
      <c r="U90" s="499"/>
      <c r="V90" s="480"/>
    </row>
    <row r="91" spans="1:22" x14ac:dyDescent="0.25">
      <c r="A91" s="73"/>
      <c r="B91" s="73"/>
      <c r="C91" s="481"/>
      <c r="D91" s="481"/>
      <c r="E91" s="481"/>
      <c r="F91" s="481"/>
      <c r="G91" s="83"/>
      <c r="H91" s="481"/>
      <c r="I91" s="481"/>
      <c r="J91" s="481"/>
      <c r="K91" s="481"/>
      <c r="L91" s="73"/>
      <c r="M91" s="73"/>
      <c r="N91" s="481"/>
      <c r="O91" s="481"/>
      <c r="P91" s="481"/>
      <c r="Q91" s="481"/>
      <c r="R91" s="500"/>
      <c r="S91" s="500"/>
      <c r="T91" s="500"/>
      <c r="U91" s="500"/>
      <c r="V91" s="76"/>
    </row>
    <row r="92" spans="1:22" x14ac:dyDescent="0.25">
      <c r="A92" s="73"/>
      <c r="B92" s="73"/>
      <c r="C92" s="478"/>
      <c r="D92" s="478"/>
      <c r="E92" s="478"/>
      <c r="F92" s="478"/>
      <c r="G92" s="73"/>
      <c r="H92" s="478"/>
      <c r="I92" s="478"/>
      <c r="J92" s="478"/>
      <c r="K92" s="478"/>
      <c r="L92" s="73"/>
      <c r="M92" s="73"/>
      <c r="N92" s="478"/>
      <c r="O92" s="478"/>
      <c r="P92" s="478"/>
      <c r="Q92" s="478"/>
      <c r="R92" s="478"/>
      <c r="S92" s="478"/>
      <c r="T92" s="478"/>
      <c r="U92" s="478"/>
      <c r="V92" s="73"/>
    </row>
    <row r="93" spans="1:22" x14ac:dyDescent="0.25">
      <c r="A93" s="73"/>
      <c r="B93" s="73"/>
      <c r="C93" s="478"/>
      <c r="D93" s="478"/>
      <c r="E93" s="478"/>
      <c r="F93" s="478"/>
      <c r="G93" s="73"/>
      <c r="H93" s="478"/>
      <c r="I93" s="478"/>
      <c r="J93" s="478"/>
      <c r="K93" s="478"/>
      <c r="L93" s="73"/>
      <c r="M93" s="73"/>
      <c r="N93" s="478"/>
      <c r="O93" s="478"/>
      <c r="P93" s="478"/>
      <c r="Q93" s="478"/>
      <c r="R93" s="478"/>
      <c r="S93" s="478"/>
      <c r="T93" s="478"/>
      <c r="U93" s="478"/>
      <c r="V93" s="73"/>
    </row>
    <row r="94" spans="1:22" x14ac:dyDescent="0.25">
      <c r="A94" s="73"/>
      <c r="B94" s="73"/>
      <c r="C94" s="478"/>
      <c r="D94" s="478"/>
      <c r="E94" s="478"/>
      <c r="F94" s="478"/>
      <c r="G94" s="73"/>
      <c r="H94" s="478"/>
      <c r="I94" s="478"/>
      <c r="J94" s="478"/>
      <c r="K94" s="478"/>
      <c r="L94" s="73"/>
      <c r="M94" s="73"/>
      <c r="N94" s="478"/>
      <c r="O94" s="478"/>
      <c r="P94" s="478"/>
      <c r="Q94" s="478"/>
      <c r="R94" s="478"/>
      <c r="S94" s="478"/>
      <c r="T94" s="478"/>
      <c r="U94" s="478"/>
      <c r="V94" s="73"/>
    </row>
    <row r="95" spans="1:22" x14ac:dyDescent="0.2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</row>
    <row r="96" spans="1:22" x14ac:dyDescent="0.25">
      <c r="A96" s="84"/>
    </row>
  </sheetData>
  <mergeCells count="491">
    <mergeCell ref="P66:Q67"/>
    <mergeCell ref="R66:S67"/>
    <mergeCell ref="T66:U67"/>
    <mergeCell ref="V66:V67"/>
    <mergeCell ref="T65:U65"/>
    <mergeCell ref="A66:A67"/>
    <mergeCell ref="B66:B67"/>
    <mergeCell ref="C66:D67"/>
    <mergeCell ref="E66:F67"/>
    <mergeCell ref="G66:G67"/>
    <mergeCell ref="H66:K67"/>
    <mergeCell ref="L66:L67"/>
    <mergeCell ref="M66:M67"/>
    <mergeCell ref="N66:O67"/>
    <mergeCell ref="C65:D65"/>
    <mergeCell ref="E65:F65"/>
    <mergeCell ref="G65:K65"/>
    <mergeCell ref="N65:O65"/>
    <mergeCell ref="T33:U33"/>
    <mergeCell ref="R37:S37"/>
    <mergeCell ref="T37:U37"/>
    <mergeCell ref="R59:S59"/>
    <mergeCell ref="T59:U59"/>
    <mergeCell ref="R38:S38"/>
    <mergeCell ref="T38:U38"/>
    <mergeCell ref="R36:S36"/>
    <mergeCell ref="T36:U36"/>
    <mergeCell ref="R34:S34"/>
    <mergeCell ref="T34:U34"/>
    <mergeCell ref="P65:Q65"/>
    <mergeCell ref="R65:S65"/>
    <mergeCell ref="T32:U32"/>
    <mergeCell ref="T35:U35"/>
    <mergeCell ref="T39:U39"/>
    <mergeCell ref="T40:U40"/>
    <mergeCell ref="R41:S41"/>
    <mergeCell ref="R33:S33"/>
    <mergeCell ref="T41:U41"/>
    <mergeCell ref="T31:U31"/>
    <mergeCell ref="T30:U30"/>
    <mergeCell ref="T29:U29"/>
    <mergeCell ref="T28:U28"/>
    <mergeCell ref="T27:U27"/>
    <mergeCell ref="N56:O56"/>
    <mergeCell ref="R56:S56"/>
    <mergeCell ref="T56:U56"/>
    <mergeCell ref="N35:O35"/>
    <mergeCell ref="R35:S35"/>
    <mergeCell ref="N58:O58"/>
    <mergeCell ref="R58:S58"/>
    <mergeCell ref="T58:U58"/>
    <mergeCell ref="N57:O57"/>
    <mergeCell ref="R57:S57"/>
    <mergeCell ref="T57:U57"/>
    <mergeCell ref="R44:S44"/>
    <mergeCell ref="T44:U44"/>
    <mergeCell ref="T53:U53"/>
    <mergeCell ref="R30:S30"/>
    <mergeCell ref="Q4:V4"/>
    <mergeCell ref="Q5:R5"/>
    <mergeCell ref="U5:V5"/>
    <mergeCell ref="A6:V6"/>
    <mergeCell ref="B7:O7"/>
    <mergeCell ref="P7:Q7"/>
    <mergeCell ref="C1:D1"/>
    <mergeCell ref="E1:F1"/>
    <mergeCell ref="H1:K1"/>
    <mergeCell ref="O1:P1"/>
    <mergeCell ref="Q1:V1"/>
    <mergeCell ref="C2:D2"/>
    <mergeCell ref="E2:F2"/>
    <mergeCell ref="H2:K2"/>
    <mergeCell ref="O2:P2"/>
    <mergeCell ref="Q2:V2"/>
    <mergeCell ref="C3:D3"/>
    <mergeCell ref="E3:F3"/>
    <mergeCell ref="H3:K3"/>
    <mergeCell ref="O3:P3"/>
    <mergeCell ref="Q3:V3"/>
    <mergeCell ref="C4:D4"/>
    <mergeCell ref="E4:F4"/>
    <mergeCell ref="H4:K4"/>
    <mergeCell ref="O4:P4"/>
    <mergeCell ref="E5:F5"/>
    <mergeCell ref="H5:K5"/>
    <mergeCell ref="O5:P5"/>
    <mergeCell ref="C5:D5"/>
    <mergeCell ref="S5:T5"/>
    <mergeCell ref="B8:K8"/>
    <mergeCell ref="N8:O8"/>
    <mergeCell ref="P8:Q8"/>
    <mergeCell ref="R8:S8"/>
    <mergeCell ref="T8:U8"/>
    <mergeCell ref="R7:S7"/>
    <mergeCell ref="T7:U7"/>
    <mergeCell ref="A9:A10"/>
    <mergeCell ref="B9:K10"/>
    <mergeCell ref="L9:L10"/>
    <mergeCell ref="M9:M10"/>
    <mergeCell ref="N9:O10"/>
    <mergeCell ref="P9:Q10"/>
    <mergeCell ref="R9:S10"/>
    <mergeCell ref="T9:U10"/>
    <mergeCell ref="V9:V10"/>
    <mergeCell ref="A11:A12"/>
    <mergeCell ref="B11:B12"/>
    <mergeCell ref="C11:K12"/>
    <mergeCell ref="L11:L12"/>
    <mergeCell ref="M11:M12"/>
    <mergeCell ref="N11:O12"/>
    <mergeCell ref="T11:U12"/>
    <mergeCell ref="V11:V12"/>
    <mergeCell ref="C13:D13"/>
    <mergeCell ref="E13:K13"/>
    <mergeCell ref="N13:O13"/>
    <mergeCell ref="P13:Q13"/>
    <mergeCell ref="R13:S13"/>
    <mergeCell ref="T13:U13"/>
    <mergeCell ref="G14:K14"/>
    <mergeCell ref="N14:O14"/>
    <mergeCell ref="P14:Q14"/>
    <mergeCell ref="R14:S14"/>
    <mergeCell ref="P11:Q12"/>
    <mergeCell ref="R11:S12"/>
    <mergeCell ref="T14:U14"/>
    <mergeCell ref="C15:D15"/>
    <mergeCell ref="E15:F15"/>
    <mergeCell ref="H15:K15"/>
    <mergeCell ref="N15:O15"/>
    <mergeCell ref="P15:Q15"/>
    <mergeCell ref="R15:S15"/>
    <mergeCell ref="T15:U15"/>
    <mergeCell ref="C14:D14"/>
    <mergeCell ref="E14:F14"/>
    <mergeCell ref="T18:U18"/>
    <mergeCell ref="N16:O16"/>
    <mergeCell ref="R16:S16"/>
    <mergeCell ref="T16:U16"/>
    <mergeCell ref="C17:K17"/>
    <mergeCell ref="N17:O17"/>
    <mergeCell ref="P17:Q17"/>
    <mergeCell ref="R17:S17"/>
    <mergeCell ref="T17:U17"/>
    <mergeCell ref="G19:K19"/>
    <mergeCell ref="N19:O19"/>
    <mergeCell ref="P19:Q19"/>
    <mergeCell ref="R19:S19"/>
    <mergeCell ref="C18:D18"/>
    <mergeCell ref="E18:K18"/>
    <mergeCell ref="N18:O18"/>
    <mergeCell ref="P18:Q18"/>
    <mergeCell ref="R18:S18"/>
    <mergeCell ref="T19:U19"/>
    <mergeCell ref="C20:D20"/>
    <mergeCell ref="E20:F20"/>
    <mergeCell ref="G20:K20"/>
    <mergeCell ref="N20:O20"/>
    <mergeCell ref="P20:Q20"/>
    <mergeCell ref="R20:S20"/>
    <mergeCell ref="T20:U20"/>
    <mergeCell ref="C19:D19"/>
    <mergeCell ref="E19:F19"/>
    <mergeCell ref="C21:D21"/>
    <mergeCell ref="E21:F21"/>
    <mergeCell ref="G21:H21"/>
    <mergeCell ref="I21:K21"/>
    <mergeCell ref="N21:O21"/>
    <mergeCell ref="P21:Q21"/>
    <mergeCell ref="R21:S21"/>
    <mergeCell ref="T21:U21"/>
    <mergeCell ref="A22:A23"/>
    <mergeCell ref="B22:B23"/>
    <mergeCell ref="C22:D23"/>
    <mergeCell ref="E22:F23"/>
    <mergeCell ref="G22:H23"/>
    <mergeCell ref="I22:K23"/>
    <mergeCell ref="L22:L23"/>
    <mergeCell ref="M22:M23"/>
    <mergeCell ref="N22:O23"/>
    <mergeCell ref="P22:Q23"/>
    <mergeCell ref="R22:S23"/>
    <mergeCell ref="T22:U23"/>
    <mergeCell ref="V22:V23"/>
    <mergeCell ref="C24:D24"/>
    <mergeCell ref="E24:F24"/>
    <mergeCell ref="G24:H24"/>
    <mergeCell ref="I24:K24"/>
    <mergeCell ref="N24:O24"/>
    <mergeCell ref="P24:Q24"/>
    <mergeCell ref="R24:S24"/>
    <mergeCell ref="T24:U24"/>
    <mergeCell ref="N25:O25"/>
    <mergeCell ref="R25:S25"/>
    <mergeCell ref="T25:U25"/>
    <mergeCell ref="N26:O26"/>
    <mergeCell ref="R26:S26"/>
    <mergeCell ref="T26:U26"/>
    <mergeCell ref="N27:O27"/>
    <mergeCell ref="N28:O28"/>
    <mergeCell ref="N29:O29"/>
    <mergeCell ref="R27:S27"/>
    <mergeCell ref="R28:S28"/>
    <mergeCell ref="R29:S29"/>
    <mergeCell ref="N30:O30"/>
    <mergeCell ref="N31:O31"/>
    <mergeCell ref="N32:O32"/>
    <mergeCell ref="B38:K38"/>
    <mergeCell ref="N38:O38"/>
    <mergeCell ref="P38:Q38"/>
    <mergeCell ref="N37:O37"/>
    <mergeCell ref="N33:O33"/>
    <mergeCell ref="N36:O36"/>
    <mergeCell ref="N34:O34"/>
    <mergeCell ref="B39:C39"/>
    <mergeCell ref="D39:K39"/>
    <mergeCell ref="N39:O39"/>
    <mergeCell ref="P39:Q39"/>
    <mergeCell ref="R39:S39"/>
    <mergeCell ref="B40:C40"/>
    <mergeCell ref="D40:E40"/>
    <mergeCell ref="F40:K40"/>
    <mergeCell ref="N40:O40"/>
    <mergeCell ref="P40:Q40"/>
    <mergeCell ref="R40:S40"/>
    <mergeCell ref="B41:C41"/>
    <mergeCell ref="D41:E41"/>
    <mergeCell ref="F41:G41"/>
    <mergeCell ref="H41:K41"/>
    <mergeCell ref="N41:O41"/>
    <mergeCell ref="P41:Q41"/>
    <mergeCell ref="A42:A43"/>
    <mergeCell ref="B42:C43"/>
    <mergeCell ref="D42:E43"/>
    <mergeCell ref="F42:G43"/>
    <mergeCell ref="H42:K43"/>
    <mergeCell ref="L42:L43"/>
    <mergeCell ref="M42:M43"/>
    <mergeCell ref="N42:O43"/>
    <mergeCell ref="P42:Q43"/>
    <mergeCell ref="R42:S43"/>
    <mergeCell ref="T42:U43"/>
    <mergeCell ref="V42:V43"/>
    <mergeCell ref="B44:C44"/>
    <mergeCell ref="D44:E44"/>
    <mergeCell ref="F44:G44"/>
    <mergeCell ref="H44:J44"/>
    <mergeCell ref="N44:O44"/>
    <mergeCell ref="P44:Q44"/>
    <mergeCell ref="N45:O45"/>
    <mergeCell ref="P45:Q46"/>
    <mergeCell ref="R45:S46"/>
    <mergeCell ref="T45:U46"/>
    <mergeCell ref="A45:A46"/>
    <mergeCell ref="B45:C46"/>
    <mergeCell ref="D45:E46"/>
    <mergeCell ref="F45:G46"/>
    <mergeCell ref="H45:J46"/>
    <mergeCell ref="K45:K46"/>
    <mergeCell ref="V45:V46"/>
    <mergeCell ref="N46:O46"/>
    <mergeCell ref="A47:A48"/>
    <mergeCell ref="B47:K48"/>
    <mergeCell ref="L47:L48"/>
    <mergeCell ref="M47:M48"/>
    <mergeCell ref="N47:O48"/>
    <mergeCell ref="P47:Q48"/>
    <mergeCell ref="V47:V48"/>
    <mergeCell ref="L45:L46"/>
    <mergeCell ref="R31:S31"/>
    <mergeCell ref="R32:S32"/>
    <mergeCell ref="R47:S48"/>
    <mergeCell ref="T47:U48"/>
    <mergeCell ref="C49:K49"/>
    <mergeCell ref="N49:O49"/>
    <mergeCell ref="P49:Q49"/>
    <mergeCell ref="R49:S49"/>
    <mergeCell ref="T49:U49"/>
    <mergeCell ref="M45:M46"/>
    <mergeCell ref="C50:D50"/>
    <mergeCell ref="E50:K50"/>
    <mergeCell ref="N50:O50"/>
    <mergeCell ref="P50:Q50"/>
    <mergeCell ref="R50:S50"/>
    <mergeCell ref="T50:U50"/>
    <mergeCell ref="A51:A52"/>
    <mergeCell ref="B51:B52"/>
    <mergeCell ref="C51:D52"/>
    <mergeCell ref="E51:F52"/>
    <mergeCell ref="G51:K52"/>
    <mergeCell ref="L51:L52"/>
    <mergeCell ref="M51:M52"/>
    <mergeCell ref="N51:O52"/>
    <mergeCell ref="P51:Q52"/>
    <mergeCell ref="R51:S52"/>
    <mergeCell ref="T51:U52"/>
    <mergeCell ref="V51:V52"/>
    <mergeCell ref="C53:D53"/>
    <mergeCell ref="E53:F53"/>
    <mergeCell ref="G53:K53"/>
    <mergeCell ref="N53:O53"/>
    <mergeCell ref="P53:Q53"/>
    <mergeCell ref="R53:S53"/>
    <mergeCell ref="P54:Q55"/>
    <mergeCell ref="R54:S55"/>
    <mergeCell ref="T54:U55"/>
    <mergeCell ref="A54:A55"/>
    <mergeCell ref="B54:B55"/>
    <mergeCell ref="C54:D55"/>
    <mergeCell ref="E54:F55"/>
    <mergeCell ref="G54:G55"/>
    <mergeCell ref="H54:K55"/>
    <mergeCell ref="V54:V55"/>
    <mergeCell ref="B60:K60"/>
    <mergeCell ref="N60:O60"/>
    <mergeCell ref="P60:Q60"/>
    <mergeCell ref="R60:S60"/>
    <mergeCell ref="T60:U60"/>
    <mergeCell ref="N59:O59"/>
    <mergeCell ref="L54:L55"/>
    <mergeCell ref="M54:M55"/>
    <mergeCell ref="N54:O55"/>
    <mergeCell ref="C61:K61"/>
    <mergeCell ref="N61:O61"/>
    <mergeCell ref="P61:Q61"/>
    <mergeCell ref="R61:S61"/>
    <mergeCell ref="T61:U61"/>
    <mergeCell ref="C62:D62"/>
    <mergeCell ref="E62:K62"/>
    <mergeCell ref="N62:O62"/>
    <mergeCell ref="P62:Q62"/>
    <mergeCell ref="R62:S62"/>
    <mergeCell ref="T62:U62"/>
    <mergeCell ref="A63:A64"/>
    <mergeCell ref="B63:B64"/>
    <mergeCell ref="C63:D64"/>
    <mergeCell ref="E63:F64"/>
    <mergeCell ref="G63:K64"/>
    <mergeCell ref="L63:L64"/>
    <mergeCell ref="M63:M64"/>
    <mergeCell ref="N63:O64"/>
    <mergeCell ref="P63:Q64"/>
    <mergeCell ref="R63:S64"/>
    <mergeCell ref="T63:U64"/>
    <mergeCell ref="V63:V64"/>
    <mergeCell ref="C68:D68"/>
    <mergeCell ref="E68:F68"/>
    <mergeCell ref="G68:K68"/>
    <mergeCell ref="N68:O68"/>
    <mergeCell ref="P68:Q68"/>
    <mergeCell ref="R68:S68"/>
    <mergeCell ref="T68:U68"/>
    <mergeCell ref="R69:S70"/>
    <mergeCell ref="T69:U70"/>
    <mergeCell ref="A69:A70"/>
    <mergeCell ref="B69:B70"/>
    <mergeCell ref="C69:D70"/>
    <mergeCell ref="E69:F70"/>
    <mergeCell ref="G69:G70"/>
    <mergeCell ref="H69:K70"/>
    <mergeCell ref="V69:V70"/>
    <mergeCell ref="B73:K73"/>
    <mergeCell ref="N73:O73"/>
    <mergeCell ref="P73:Q73"/>
    <mergeCell ref="R73:S73"/>
    <mergeCell ref="T73:U73"/>
    <mergeCell ref="L69:L70"/>
    <mergeCell ref="M69:M70"/>
    <mergeCell ref="N69:O70"/>
    <mergeCell ref="P69:Q70"/>
    <mergeCell ref="C74:K74"/>
    <mergeCell ref="N74:O74"/>
    <mergeCell ref="P74:Q74"/>
    <mergeCell ref="R74:S74"/>
    <mergeCell ref="T74:U74"/>
    <mergeCell ref="C75:D75"/>
    <mergeCell ref="E75:K75"/>
    <mergeCell ref="N75:O75"/>
    <mergeCell ref="P75:Q75"/>
    <mergeCell ref="R75:S75"/>
    <mergeCell ref="T75:U75"/>
    <mergeCell ref="C76:D76"/>
    <mergeCell ref="E76:K76"/>
    <mergeCell ref="N76:O76"/>
    <mergeCell ref="P76:Q76"/>
    <mergeCell ref="R76:S76"/>
    <mergeCell ref="T76:U76"/>
    <mergeCell ref="C77:D77"/>
    <mergeCell ref="E77:K77"/>
    <mergeCell ref="N77:O77"/>
    <mergeCell ref="P77:Q77"/>
    <mergeCell ref="R77:S77"/>
    <mergeCell ref="T77:U77"/>
    <mergeCell ref="C78:D78"/>
    <mergeCell ref="E78:K78"/>
    <mergeCell ref="N78:O78"/>
    <mergeCell ref="P78:Q78"/>
    <mergeCell ref="R78:S78"/>
    <mergeCell ref="T78:U78"/>
    <mergeCell ref="B79:K79"/>
    <mergeCell ref="N79:O79"/>
    <mergeCell ref="P79:Q79"/>
    <mergeCell ref="R79:S79"/>
    <mergeCell ref="T79:U79"/>
    <mergeCell ref="C80:K80"/>
    <mergeCell ref="N80:O80"/>
    <mergeCell ref="P80:Q80"/>
    <mergeCell ref="R80:S80"/>
    <mergeCell ref="T80:U80"/>
    <mergeCell ref="C81:D81"/>
    <mergeCell ref="E81:K81"/>
    <mergeCell ref="N81:O81"/>
    <mergeCell ref="P81:Q81"/>
    <mergeCell ref="R81:S81"/>
    <mergeCell ref="T81:U81"/>
    <mergeCell ref="C82:D82"/>
    <mergeCell ref="E82:K82"/>
    <mergeCell ref="N82:O82"/>
    <mergeCell ref="P82:Q82"/>
    <mergeCell ref="R82:S82"/>
    <mergeCell ref="T82:U82"/>
    <mergeCell ref="G83:K83"/>
    <mergeCell ref="N83:O83"/>
    <mergeCell ref="P83:Q83"/>
    <mergeCell ref="R83:S83"/>
    <mergeCell ref="T83:U83"/>
    <mergeCell ref="C84:D84"/>
    <mergeCell ref="E84:F84"/>
    <mergeCell ref="G84:K84"/>
    <mergeCell ref="N84:O84"/>
    <mergeCell ref="P84:Q84"/>
    <mergeCell ref="R84:S84"/>
    <mergeCell ref="T84:U84"/>
    <mergeCell ref="C85:D85"/>
    <mergeCell ref="E85:F85"/>
    <mergeCell ref="H85:K85"/>
    <mergeCell ref="N85:O85"/>
    <mergeCell ref="P85:Q85"/>
    <mergeCell ref="R85:S85"/>
    <mergeCell ref="T85:U85"/>
    <mergeCell ref="T86:U86"/>
    <mergeCell ref="T89:U90"/>
    <mergeCell ref="R91:S91"/>
    <mergeCell ref="T91:U91"/>
    <mergeCell ref="R89:S90"/>
    <mergeCell ref="R88:S88"/>
    <mergeCell ref="T88:U88"/>
    <mergeCell ref="R87:S87"/>
    <mergeCell ref="T87:U87"/>
    <mergeCell ref="A89:A90"/>
    <mergeCell ref="B89:K90"/>
    <mergeCell ref="L89:L90"/>
    <mergeCell ref="M89:M90"/>
    <mergeCell ref="N89:O90"/>
    <mergeCell ref="P89:Q90"/>
    <mergeCell ref="H92:K92"/>
    <mergeCell ref="N92:O92"/>
    <mergeCell ref="P92:Q92"/>
    <mergeCell ref="R92:S92"/>
    <mergeCell ref="V89:V90"/>
    <mergeCell ref="C91:D91"/>
    <mergeCell ref="E91:F91"/>
    <mergeCell ref="H91:K91"/>
    <mergeCell ref="N91:O91"/>
    <mergeCell ref="P91:Q91"/>
    <mergeCell ref="T92:U92"/>
    <mergeCell ref="C93:D93"/>
    <mergeCell ref="E93:F93"/>
    <mergeCell ref="H93:K93"/>
    <mergeCell ref="N93:O93"/>
    <mergeCell ref="P93:Q93"/>
    <mergeCell ref="R93:S93"/>
    <mergeCell ref="T93:U93"/>
    <mergeCell ref="C92:D92"/>
    <mergeCell ref="E92:F92"/>
    <mergeCell ref="T94:U94"/>
    <mergeCell ref="C94:D94"/>
    <mergeCell ref="E94:F94"/>
    <mergeCell ref="H94:K94"/>
    <mergeCell ref="N94:O94"/>
    <mergeCell ref="P94:Q94"/>
    <mergeCell ref="R94:S94"/>
    <mergeCell ref="N87:O87"/>
    <mergeCell ref="N88:O88"/>
    <mergeCell ref="N71:O71"/>
    <mergeCell ref="R71:S71"/>
    <mergeCell ref="T71:U71"/>
    <mergeCell ref="N72:O72"/>
    <mergeCell ref="R72:S72"/>
    <mergeCell ref="T72:U72"/>
    <mergeCell ref="N86:O86"/>
    <mergeCell ref="R86:S86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showGridLines="0" view="pageBreakPreview" topLeftCell="J72" zoomScale="80" zoomScaleNormal="100" zoomScaleSheetLayoutView="80" workbookViewId="0">
      <selection activeCell="S95" sqref="S95"/>
    </sheetView>
  </sheetViews>
  <sheetFormatPr defaultRowHeight="15" x14ac:dyDescent="0.2"/>
  <cols>
    <col min="1" max="1" width="1.42578125" style="85" hidden="1" customWidth="1"/>
    <col min="2" max="3" width="0.85546875" style="85" hidden="1" customWidth="1"/>
    <col min="4" max="4" width="0.28515625" style="85" hidden="1" customWidth="1"/>
    <col min="5" max="5" width="0.5703125" style="85" hidden="1" customWidth="1"/>
    <col min="6" max="6" width="0.7109375" style="85" hidden="1" customWidth="1"/>
    <col min="7" max="7" width="0.28515625" style="85" hidden="1" customWidth="1"/>
    <col min="8" max="8" width="0.5703125" style="85" hidden="1" customWidth="1"/>
    <col min="9" max="9" width="0.7109375" style="85" hidden="1" customWidth="1"/>
    <col min="10" max="10" width="84.42578125" style="85" customWidth="1"/>
    <col min="11" max="11" width="6.85546875" style="87" customWidth="1"/>
    <col min="12" max="12" width="0" style="87" hidden="1" customWidth="1"/>
    <col min="13" max="13" width="4.85546875" style="87" customWidth="1"/>
    <col min="14" max="14" width="3.85546875" style="87" customWidth="1"/>
    <col min="15" max="15" width="14.85546875" style="88" customWidth="1"/>
    <col min="16" max="16" width="5.5703125" style="88" customWidth="1"/>
    <col min="17" max="17" width="13.7109375" style="87" customWidth="1"/>
    <col min="18" max="18" width="15" style="87" customWidth="1"/>
    <col min="19" max="19" width="13.85546875" style="87" customWidth="1"/>
    <col min="20" max="20" width="5.42578125" style="87" customWidth="1"/>
    <col min="21" max="21" width="21.28515625" style="87" customWidth="1"/>
    <col min="22" max="22" width="0.28515625" style="87" customWidth="1"/>
    <col min="23" max="16384" width="9.140625" style="87"/>
  </cols>
  <sheetData>
    <row r="1" spans="1:22" ht="15.75" x14ac:dyDescent="0.2">
      <c r="K1" s="122"/>
      <c r="L1" s="122"/>
      <c r="M1" s="122"/>
      <c r="N1" s="122"/>
      <c r="O1" s="123"/>
      <c r="P1" s="123"/>
      <c r="Q1" s="645" t="s">
        <v>177</v>
      </c>
      <c r="R1" s="645"/>
      <c r="S1" s="645"/>
      <c r="T1" s="645"/>
      <c r="U1" s="645"/>
      <c r="V1" s="645"/>
    </row>
    <row r="2" spans="1:22" ht="15.75" x14ac:dyDescent="0.2">
      <c r="K2" s="122"/>
      <c r="L2" s="122"/>
      <c r="M2" s="122"/>
      <c r="N2" s="122"/>
      <c r="O2" s="123"/>
      <c r="P2" s="123"/>
      <c r="Q2" s="645" t="s">
        <v>143</v>
      </c>
      <c r="R2" s="645"/>
      <c r="S2" s="645"/>
      <c r="T2" s="645"/>
      <c r="U2" s="645"/>
      <c r="V2" s="645"/>
    </row>
    <row r="3" spans="1:22" ht="15.75" x14ac:dyDescent="0.2">
      <c r="K3" s="122"/>
      <c r="L3" s="122"/>
      <c r="M3" s="122"/>
      <c r="N3" s="122"/>
      <c r="O3" s="123"/>
      <c r="P3" s="123"/>
      <c r="Q3" s="645" t="s">
        <v>47</v>
      </c>
      <c r="R3" s="645"/>
      <c r="S3" s="645"/>
      <c r="T3" s="645"/>
      <c r="U3" s="645"/>
      <c r="V3" s="645"/>
    </row>
    <row r="4" spans="1:22" ht="15.75" x14ac:dyDescent="0.2">
      <c r="K4" s="122"/>
      <c r="L4" s="122"/>
      <c r="M4" s="122"/>
      <c r="N4" s="122"/>
      <c r="O4" s="123"/>
      <c r="P4" s="123"/>
      <c r="Q4" s="645" t="s">
        <v>375</v>
      </c>
      <c r="R4" s="645"/>
      <c r="S4" s="645"/>
      <c r="T4" s="645"/>
      <c r="U4" s="645"/>
      <c r="V4" s="645"/>
    </row>
    <row r="5" spans="1:22" ht="3" customHeight="1" x14ac:dyDescent="0.2">
      <c r="K5" s="122"/>
      <c r="L5" s="122"/>
      <c r="M5" s="122"/>
      <c r="N5" s="122"/>
      <c r="O5" s="123"/>
      <c r="P5" s="123"/>
      <c r="Q5" s="122"/>
      <c r="R5" s="122"/>
      <c r="S5" s="122"/>
      <c r="T5" s="122"/>
      <c r="U5" s="122"/>
      <c r="V5" s="122"/>
    </row>
    <row r="6" spans="1:22" ht="15.75" customHeight="1" x14ac:dyDescent="0.25">
      <c r="B6" s="646" t="s">
        <v>376</v>
      </c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646"/>
      <c r="T6" s="124"/>
      <c r="U6" s="122"/>
      <c r="V6" s="122"/>
    </row>
    <row r="7" spans="1:22" ht="17.25" customHeight="1" thickBot="1" x14ac:dyDescent="0.3">
      <c r="A7" s="89"/>
      <c r="B7" s="125"/>
      <c r="C7" s="126" t="s">
        <v>178</v>
      </c>
      <c r="D7" s="127"/>
      <c r="E7" s="127"/>
      <c r="F7" s="127"/>
      <c r="G7" s="127"/>
      <c r="H7" s="127"/>
      <c r="I7" s="127"/>
      <c r="J7" s="127"/>
      <c r="K7" s="128"/>
      <c r="L7" s="128"/>
      <c r="M7" s="129"/>
      <c r="N7" s="129"/>
      <c r="O7" s="129"/>
      <c r="P7" s="129"/>
      <c r="Q7" s="130"/>
      <c r="R7" s="130"/>
      <c r="S7" s="130" t="s">
        <v>0</v>
      </c>
      <c r="T7" s="130"/>
      <c r="U7" s="122"/>
      <c r="V7" s="122"/>
    </row>
    <row r="8" spans="1:22" ht="18" customHeight="1" thickBot="1" x14ac:dyDescent="0.3">
      <c r="A8" s="92"/>
      <c r="B8" s="647" t="s">
        <v>48</v>
      </c>
      <c r="C8" s="648"/>
      <c r="D8" s="648"/>
      <c r="E8" s="648"/>
      <c r="F8" s="648"/>
      <c r="G8" s="648"/>
      <c r="H8" s="648"/>
      <c r="I8" s="648"/>
      <c r="J8" s="649"/>
      <c r="K8" s="131" t="s">
        <v>283</v>
      </c>
      <c r="L8" s="132" t="s">
        <v>179</v>
      </c>
      <c r="M8" s="132" t="s">
        <v>144</v>
      </c>
      <c r="N8" s="133" t="s">
        <v>145</v>
      </c>
      <c r="O8" s="259" t="s">
        <v>284</v>
      </c>
      <c r="P8" s="134" t="s">
        <v>285</v>
      </c>
      <c r="Q8" s="135" t="s">
        <v>261</v>
      </c>
      <c r="R8" s="136" t="s">
        <v>262</v>
      </c>
      <c r="S8" s="137" t="s">
        <v>387</v>
      </c>
      <c r="T8" s="125" t="s">
        <v>178</v>
      </c>
      <c r="U8" s="122"/>
      <c r="V8" s="122"/>
    </row>
    <row r="9" spans="1:22" ht="18" customHeight="1" x14ac:dyDescent="0.25">
      <c r="A9" s="93"/>
      <c r="B9" s="643" t="s">
        <v>100</v>
      </c>
      <c r="C9" s="643"/>
      <c r="D9" s="643"/>
      <c r="E9" s="643"/>
      <c r="F9" s="643"/>
      <c r="G9" s="643"/>
      <c r="H9" s="643"/>
      <c r="I9" s="643"/>
      <c r="J9" s="644"/>
      <c r="K9" s="138">
        <v>124</v>
      </c>
      <c r="L9" s="139">
        <v>0</v>
      </c>
      <c r="M9" s="140">
        <v>0</v>
      </c>
      <c r="N9" s="140">
        <v>0</v>
      </c>
      <c r="O9" s="141">
        <v>0</v>
      </c>
      <c r="P9" s="142">
        <v>0</v>
      </c>
      <c r="Q9" s="143">
        <f>Q10+Q44+Q54+Q66+Q81+Q88</f>
        <v>4495560</v>
      </c>
      <c r="R9" s="143">
        <f>R10+R44+R54+R66+R81+R88</f>
        <v>4306000</v>
      </c>
      <c r="S9" s="144">
        <f>S10+S44+S54+S66+S81+S88+S78</f>
        <v>4722900</v>
      </c>
      <c r="T9" s="145" t="s">
        <v>178</v>
      </c>
      <c r="U9" s="122"/>
      <c r="V9" s="122"/>
    </row>
    <row r="10" spans="1:22" ht="15.75" customHeight="1" x14ac:dyDescent="0.25">
      <c r="A10" s="93"/>
      <c r="B10" s="639" t="s">
        <v>148</v>
      </c>
      <c r="C10" s="639"/>
      <c r="D10" s="639"/>
      <c r="E10" s="639"/>
      <c r="F10" s="639"/>
      <c r="G10" s="639"/>
      <c r="H10" s="639"/>
      <c r="I10" s="639"/>
      <c r="J10" s="640"/>
      <c r="K10" s="147">
        <v>124</v>
      </c>
      <c r="L10" s="148">
        <v>100</v>
      </c>
      <c r="M10" s="149">
        <v>1</v>
      </c>
      <c r="N10" s="149">
        <v>0</v>
      </c>
      <c r="O10" s="150">
        <v>0</v>
      </c>
      <c r="P10" s="151">
        <v>0</v>
      </c>
      <c r="Q10" s="152">
        <f>Q11+Q18+Q32+Q38</f>
        <v>1910065</v>
      </c>
      <c r="R10" s="152">
        <f>R11+R18+R38+R32</f>
        <v>1796850</v>
      </c>
      <c r="S10" s="153">
        <f>S11+S18+S38+S32</f>
        <v>1834950</v>
      </c>
      <c r="T10" s="145" t="s">
        <v>178</v>
      </c>
      <c r="U10" s="122"/>
      <c r="V10" s="122"/>
    </row>
    <row r="11" spans="1:22" ht="18.75" customHeight="1" x14ac:dyDescent="0.25">
      <c r="A11" s="93"/>
      <c r="B11" s="146"/>
      <c r="C11" s="154"/>
      <c r="D11" s="641" t="s">
        <v>149</v>
      </c>
      <c r="E11" s="641"/>
      <c r="F11" s="641"/>
      <c r="G11" s="641"/>
      <c r="H11" s="641"/>
      <c r="I11" s="641"/>
      <c r="J11" s="642"/>
      <c r="K11" s="147">
        <v>124</v>
      </c>
      <c r="L11" s="148">
        <v>102</v>
      </c>
      <c r="M11" s="149">
        <v>1</v>
      </c>
      <c r="N11" s="149">
        <v>2</v>
      </c>
      <c r="O11" s="150">
        <v>0</v>
      </c>
      <c r="P11" s="151">
        <v>0</v>
      </c>
      <c r="Q11" s="152">
        <f>Q14</f>
        <v>667000</v>
      </c>
      <c r="R11" s="152">
        <f>R14</f>
        <v>667000</v>
      </c>
      <c r="S11" s="153">
        <f>S14</f>
        <v>667000</v>
      </c>
      <c r="T11" s="145" t="s">
        <v>178</v>
      </c>
      <c r="U11" s="122"/>
      <c r="V11" s="122"/>
    </row>
    <row r="12" spans="1:22" ht="54.75" customHeight="1" x14ac:dyDescent="0.25">
      <c r="A12" s="93"/>
      <c r="B12" s="146"/>
      <c r="C12" s="157"/>
      <c r="D12" s="156"/>
      <c r="E12" s="637" t="s">
        <v>230</v>
      </c>
      <c r="F12" s="637"/>
      <c r="G12" s="637"/>
      <c r="H12" s="637"/>
      <c r="I12" s="637"/>
      <c r="J12" s="638"/>
      <c r="K12" s="160">
        <v>124</v>
      </c>
      <c r="L12" s="148">
        <v>102</v>
      </c>
      <c r="M12" s="161">
        <v>1</v>
      </c>
      <c r="N12" s="161">
        <v>2</v>
      </c>
      <c r="O12" s="162">
        <v>5500000000</v>
      </c>
      <c r="P12" s="163">
        <v>0</v>
      </c>
      <c r="Q12" s="164">
        <f>Q13</f>
        <v>667000</v>
      </c>
      <c r="R12" s="164">
        <f>R13</f>
        <v>667000</v>
      </c>
      <c r="S12" s="165">
        <f t="shared" ref="R12:S14" si="0">S13</f>
        <v>667000</v>
      </c>
      <c r="T12" s="145" t="s">
        <v>178</v>
      </c>
      <c r="U12" s="122"/>
      <c r="V12" s="122"/>
    </row>
    <row r="13" spans="1:22" ht="30.75" customHeight="1" x14ac:dyDescent="0.25">
      <c r="A13" s="93"/>
      <c r="B13" s="146"/>
      <c r="C13" s="157"/>
      <c r="D13" s="156"/>
      <c r="E13" s="159"/>
      <c r="F13" s="158"/>
      <c r="G13" s="158"/>
      <c r="H13" s="158"/>
      <c r="I13" s="158"/>
      <c r="J13" s="159" t="s">
        <v>359</v>
      </c>
      <c r="K13" s="160">
        <v>124</v>
      </c>
      <c r="L13" s="148"/>
      <c r="M13" s="161">
        <v>1</v>
      </c>
      <c r="N13" s="161">
        <v>2</v>
      </c>
      <c r="O13" s="162">
        <v>5510000000</v>
      </c>
      <c r="P13" s="163">
        <v>0</v>
      </c>
      <c r="Q13" s="164">
        <f>Q14</f>
        <v>667000</v>
      </c>
      <c r="R13" s="164">
        <f t="shared" si="0"/>
        <v>667000</v>
      </c>
      <c r="S13" s="165">
        <f t="shared" si="0"/>
        <v>667000</v>
      </c>
      <c r="T13" s="145"/>
      <c r="U13" s="122"/>
      <c r="V13" s="122"/>
    </row>
    <row r="14" spans="1:22" ht="16.5" customHeight="1" x14ac:dyDescent="0.25">
      <c r="A14" s="93"/>
      <c r="B14" s="146"/>
      <c r="C14" s="157"/>
      <c r="D14" s="155"/>
      <c r="E14" s="159"/>
      <c r="F14" s="637" t="s">
        <v>151</v>
      </c>
      <c r="G14" s="637"/>
      <c r="H14" s="637"/>
      <c r="I14" s="637"/>
      <c r="J14" s="638"/>
      <c r="K14" s="160">
        <v>124</v>
      </c>
      <c r="L14" s="148">
        <v>102</v>
      </c>
      <c r="M14" s="161">
        <v>1</v>
      </c>
      <c r="N14" s="161">
        <v>2</v>
      </c>
      <c r="O14" s="162">
        <v>5510010010</v>
      </c>
      <c r="P14" s="163">
        <v>0</v>
      </c>
      <c r="Q14" s="164">
        <f>Q15</f>
        <v>667000</v>
      </c>
      <c r="R14" s="164">
        <f t="shared" si="0"/>
        <v>667000</v>
      </c>
      <c r="S14" s="165">
        <f t="shared" si="0"/>
        <v>667000</v>
      </c>
      <c r="T14" s="145" t="s">
        <v>178</v>
      </c>
      <c r="U14" s="122"/>
      <c r="V14" s="122"/>
    </row>
    <row r="15" spans="1:22" ht="15.75" x14ac:dyDescent="0.25">
      <c r="A15" s="93"/>
      <c r="B15" s="146"/>
      <c r="C15" s="157"/>
      <c r="D15" s="155"/>
      <c r="E15" s="159"/>
      <c r="F15" s="159"/>
      <c r="G15" s="158"/>
      <c r="H15" s="158"/>
      <c r="I15" s="158"/>
      <c r="J15" s="159" t="s">
        <v>152</v>
      </c>
      <c r="K15" s="160">
        <v>124</v>
      </c>
      <c r="L15" s="148"/>
      <c r="M15" s="161">
        <v>1</v>
      </c>
      <c r="N15" s="161">
        <v>2</v>
      </c>
      <c r="O15" s="162">
        <v>5510010010</v>
      </c>
      <c r="P15" s="163">
        <v>120</v>
      </c>
      <c r="Q15" s="164">
        <f>Q16+Q17</f>
        <v>667000</v>
      </c>
      <c r="R15" s="164">
        <f>R16+R17</f>
        <v>667000</v>
      </c>
      <c r="S15" s="165">
        <f>S16+S17</f>
        <v>667000</v>
      </c>
      <c r="T15" s="145"/>
      <c r="U15" s="122"/>
      <c r="V15" s="122"/>
    </row>
    <row r="16" spans="1:22" ht="21.75" customHeight="1" x14ac:dyDescent="0.25">
      <c r="A16" s="93"/>
      <c r="B16" s="146"/>
      <c r="C16" s="157"/>
      <c r="D16" s="155"/>
      <c r="E16" s="159"/>
      <c r="F16" s="159"/>
      <c r="G16" s="158"/>
      <c r="H16" s="158"/>
      <c r="I16" s="158"/>
      <c r="J16" s="159" t="s">
        <v>180</v>
      </c>
      <c r="K16" s="160">
        <v>124</v>
      </c>
      <c r="L16" s="148"/>
      <c r="M16" s="161">
        <v>1</v>
      </c>
      <c r="N16" s="161">
        <v>2</v>
      </c>
      <c r="O16" s="162">
        <v>5510010010</v>
      </c>
      <c r="P16" s="163">
        <v>121</v>
      </c>
      <c r="Q16" s="164">
        <v>512000</v>
      </c>
      <c r="R16" s="164">
        <v>512000</v>
      </c>
      <c r="S16" s="165">
        <v>512000</v>
      </c>
      <c r="T16" s="145"/>
      <c r="U16" s="122"/>
      <c r="V16" s="122"/>
    </row>
    <row r="17" spans="1:22" ht="39" customHeight="1" x14ac:dyDescent="0.25">
      <c r="A17" s="93"/>
      <c r="B17" s="146"/>
      <c r="C17" s="157"/>
      <c r="D17" s="155"/>
      <c r="E17" s="158"/>
      <c r="F17" s="159"/>
      <c r="G17" s="637" t="s">
        <v>181</v>
      </c>
      <c r="H17" s="637"/>
      <c r="I17" s="637"/>
      <c r="J17" s="638"/>
      <c r="K17" s="160">
        <v>124</v>
      </c>
      <c r="L17" s="148">
        <v>102</v>
      </c>
      <c r="M17" s="161">
        <v>1</v>
      </c>
      <c r="N17" s="161">
        <v>2</v>
      </c>
      <c r="O17" s="162">
        <v>5510010010</v>
      </c>
      <c r="P17" s="163">
        <v>129</v>
      </c>
      <c r="Q17" s="164">
        <v>155000</v>
      </c>
      <c r="R17" s="164">
        <v>155000</v>
      </c>
      <c r="S17" s="165">
        <v>155000</v>
      </c>
      <c r="T17" s="145" t="s">
        <v>178</v>
      </c>
      <c r="U17" s="122"/>
      <c r="V17" s="122"/>
    </row>
    <row r="18" spans="1:22" s="95" customFormat="1" ht="51" customHeight="1" x14ac:dyDescent="0.25">
      <c r="A18" s="94"/>
      <c r="B18" s="146"/>
      <c r="C18" s="154"/>
      <c r="D18" s="155"/>
      <c r="E18" s="155"/>
      <c r="F18" s="156"/>
      <c r="G18" s="155"/>
      <c r="H18" s="155"/>
      <c r="I18" s="155"/>
      <c r="J18" s="156" t="s">
        <v>153</v>
      </c>
      <c r="K18" s="147">
        <v>124</v>
      </c>
      <c r="L18" s="166"/>
      <c r="M18" s="149">
        <v>1</v>
      </c>
      <c r="N18" s="149">
        <v>4</v>
      </c>
      <c r="O18" s="150">
        <v>0</v>
      </c>
      <c r="P18" s="151">
        <v>0</v>
      </c>
      <c r="Q18" s="152">
        <f>Q19</f>
        <v>1225096</v>
      </c>
      <c r="R18" s="152">
        <f>R22+R25+R29+R31</f>
        <v>1111881</v>
      </c>
      <c r="S18" s="153">
        <f>S22+S25+S29+S31</f>
        <v>1149981</v>
      </c>
      <c r="T18" s="167"/>
      <c r="U18" s="168"/>
      <c r="V18" s="168"/>
    </row>
    <row r="19" spans="1:22" s="86" customFormat="1" ht="52.5" customHeight="1" x14ac:dyDescent="0.25">
      <c r="A19" s="93"/>
      <c r="B19" s="169"/>
      <c r="C19" s="170"/>
      <c r="D19" s="637" t="s">
        <v>230</v>
      </c>
      <c r="E19" s="637"/>
      <c r="F19" s="637"/>
      <c r="G19" s="637"/>
      <c r="H19" s="637"/>
      <c r="I19" s="637"/>
      <c r="J19" s="638"/>
      <c r="K19" s="160">
        <v>124</v>
      </c>
      <c r="L19" s="148">
        <v>104</v>
      </c>
      <c r="M19" s="161">
        <v>1</v>
      </c>
      <c r="N19" s="161">
        <v>4</v>
      </c>
      <c r="O19" s="162">
        <v>5500000000</v>
      </c>
      <c r="P19" s="163">
        <v>0</v>
      </c>
      <c r="Q19" s="164">
        <f>Q20</f>
        <v>1225096</v>
      </c>
      <c r="R19" s="164">
        <f>R20</f>
        <v>1111881</v>
      </c>
      <c r="S19" s="165">
        <f>S20</f>
        <v>1149981</v>
      </c>
      <c r="T19" s="145" t="s">
        <v>178</v>
      </c>
      <c r="U19" s="122"/>
      <c r="V19" s="122"/>
    </row>
    <row r="20" spans="1:22" ht="17.25" customHeight="1" x14ac:dyDescent="0.25">
      <c r="A20" s="93"/>
      <c r="B20" s="146"/>
      <c r="C20" s="157"/>
      <c r="D20" s="156"/>
      <c r="E20" s="637" t="s">
        <v>359</v>
      </c>
      <c r="F20" s="637"/>
      <c r="G20" s="637"/>
      <c r="H20" s="637"/>
      <c r="I20" s="637"/>
      <c r="J20" s="638"/>
      <c r="K20" s="160">
        <v>124</v>
      </c>
      <c r="L20" s="148">
        <v>104</v>
      </c>
      <c r="M20" s="161">
        <v>1</v>
      </c>
      <c r="N20" s="161">
        <v>4</v>
      </c>
      <c r="O20" s="162">
        <v>5510000000</v>
      </c>
      <c r="P20" s="163">
        <v>0</v>
      </c>
      <c r="Q20" s="164">
        <f>Q21</f>
        <v>1225096</v>
      </c>
      <c r="R20" s="164">
        <f>R21</f>
        <v>1111881</v>
      </c>
      <c r="S20" s="165">
        <f>S21</f>
        <v>1149981</v>
      </c>
      <c r="T20" s="145" t="s">
        <v>178</v>
      </c>
      <c r="U20" s="122"/>
      <c r="V20" s="122"/>
    </row>
    <row r="21" spans="1:22" ht="17.25" customHeight="1" x14ac:dyDescent="0.25">
      <c r="A21" s="93"/>
      <c r="B21" s="146"/>
      <c r="C21" s="157"/>
      <c r="D21" s="155"/>
      <c r="E21" s="159"/>
      <c r="F21" s="637" t="s">
        <v>154</v>
      </c>
      <c r="G21" s="637"/>
      <c r="H21" s="637"/>
      <c r="I21" s="637"/>
      <c r="J21" s="638"/>
      <c r="K21" s="160">
        <v>124</v>
      </c>
      <c r="L21" s="148">
        <v>104</v>
      </c>
      <c r="M21" s="161">
        <v>1</v>
      </c>
      <c r="N21" s="161">
        <v>4</v>
      </c>
      <c r="O21" s="162">
        <v>5510010020</v>
      </c>
      <c r="P21" s="163">
        <v>0</v>
      </c>
      <c r="Q21" s="164">
        <f>Q22+Q25+Q29+Q31</f>
        <v>1225096</v>
      </c>
      <c r="R21" s="164">
        <f>R22+R25+R29+R30</f>
        <v>1111881</v>
      </c>
      <c r="S21" s="165">
        <f>S22+S25+S29+S30</f>
        <v>1149981</v>
      </c>
      <c r="T21" s="145" t="s">
        <v>178</v>
      </c>
      <c r="U21" s="122"/>
      <c r="V21" s="122"/>
    </row>
    <row r="22" spans="1:22" ht="26.25" customHeight="1" x14ac:dyDescent="0.25">
      <c r="A22" s="93"/>
      <c r="B22" s="146"/>
      <c r="C22" s="157"/>
      <c r="D22" s="155"/>
      <c r="E22" s="158"/>
      <c r="F22" s="159"/>
      <c r="G22" s="637" t="s">
        <v>152</v>
      </c>
      <c r="H22" s="637"/>
      <c r="I22" s="637"/>
      <c r="J22" s="638"/>
      <c r="K22" s="160">
        <v>124</v>
      </c>
      <c r="L22" s="148">
        <v>104</v>
      </c>
      <c r="M22" s="161">
        <v>1</v>
      </c>
      <c r="N22" s="161">
        <v>4</v>
      </c>
      <c r="O22" s="162">
        <v>5510010020</v>
      </c>
      <c r="P22" s="163" t="s">
        <v>182</v>
      </c>
      <c r="Q22" s="164">
        <f>Q23+Q24</f>
        <v>560000</v>
      </c>
      <c r="R22" s="164">
        <f>R23+R24</f>
        <v>560000</v>
      </c>
      <c r="S22" s="165">
        <f>S23+S24</f>
        <v>560000</v>
      </c>
      <c r="T22" s="145" t="s">
        <v>178</v>
      </c>
      <c r="U22" s="122"/>
      <c r="V22" s="122"/>
    </row>
    <row r="23" spans="1:22" ht="18.75" customHeight="1" x14ac:dyDescent="0.25">
      <c r="A23" s="93"/>
      <c r="B23" s="146"/>
      <c r="C23" s="157"/>
      <c r="D23" s="155"/>
      <c r="E23" s="158"/>
      <c r="F23" s="159"/>
      <c r="G23" s="158"/>
      <c r="H23" s="158"/>
      <c r="I23" s="158"/>
      <c r="J23" s="159" t="s">
        <v>180</v>
      </c>
      <c r="K23" s="160">
        <v>124</v>
      </c>
      <c r="L23" s="148"/>
      <c r="M23" s="161">
        <v>1</v>
      </c>
      <c r="N23" s="161">
        <v>4</v>
      </c>
      <c r="O23" s="162">
        <v>5510010020</v>
      </c>
      <c r="P23" s="163">
        <v>121</v>
      </c>
      <c r="Q23" s="164">
        <v>395000</v>
      </c>
      <c r="R23" s="164">
        <v>395000</v>
      </c>
      <c r="S23" s="165">
        <v>395000</v>
      </c>
      <c r="T23" s="145"/>
      <c r="U23" s="122"/>
      <c r="V23" s="122"/>
    </row>
    <row r="24" spans="1:22" ht="45" customHeight="1" x14ac:dyDescent="0.25">
      <c r="A24" s="93"/>
      <c r="B24" s="146"/>
      <c r="C24" s="157"/>
      <c r="D24" s="155"/>
      <c r="E24" s="158"/>
      <c r="F24" s="159"/>
      <c r="G24" s="158"/>
      <c r="H24" s="158"/>
      <c r="I24" s="158"/>
      <c r="J24" s="159" t="s">
        <v>181</v>
      </c>
      <c r="K24" s="160">
        <v>124</v>
      </c>
      <c r="L24" s="148"/>
      <c r="M24" s="161">
        <v>1</v>
      </c>
      <c r="N24" s="161">
        <v>4</v>
      </c>
      <c r="O24" s="162">
        <v>5510010020</v>
      </c>
      <c r="P24" s="163">
        <v>129</v>
      </c>
      <c r="Q24" s="164">
        <v>165000</v>
      </c>
      <c r="R24" s="164">
        <v>165000</v>
      </c>
      <c r="S24" s="165">
        <v>165000</v>
      </c>
      <c r="T24" s="145"/>
      <c r="U24" s="122"/>
      <c r="V24" s="122"/>
    </row>
    <row r="25" spans="1:22" ht="15.75" customHeight="1" x14ac:dyDescent="0.25">
      <c r="A25" s="93"/>
      <c r="B25" s="146"/>
      <c r="C25" s="157"/>
      <c r="D25" s="155"/>
      <c r="E25" s="158"/>
      <c r="F25" s="159"/>
      <c r="G25" s="637" t="s">
        <v>155</v>
      </c>
      <c r="H25" s="637"/>
      <c r="I25" s="637"/>
      <c r="J25" s="638"/>
      <c r="K25" s="160">
        <v>124</v>
      </c>
      <c r="L25" s="148">
        <v>104</v>
      </c>
      <c r="M25" s="161">
        <v>1</v>
      </c>
      <c r="N25" s="161">
        <v>4</v>
      </c>
      <c r="O25" s="162">
        <v>5510010020</v>
      </c>
      <c r="P25" s="163" t="s">
        <v>183</v>
      </c>
      <c r="Q25" s="164">
        <f>Q26+Q27</f>
        <v>380000</v>
      </c>
      <c r="R25" s="164">
        <f>R26+R27</f>
        <v>264325</v>
      </c>
      <c r="S25" s="165">
        <f>S26+S27</f>
        <v>301335</v>
      </c>
      <c r="T25" s="145" t="s">
        <v>178</v>
      </c>
      <c r="U25" s="122"/>
      <c r="V25" s="122"/>
    </row>
    <row r="26" spans="1:22" ht="17.25" customHeight="1" x14ac:dyDescent="0.25">
      <c r="A26" s="93"/>
      <c r="B26" s="146"/>
      <c r="C26" s="157"/>
      <c r="D26" s="155"/>
      <c r="E26" s="158"/>
      <c r="F26" s="159"/>
      <c r="G26" s="158"/>
      <c r="H26" s="158"/>
      <c r="I26" s="158"/>
      <c r="J26" s="159" t="s">
        <v>232</v>
      </c>
      <c r="K26" s="160">
        <v>124</v>
      </c>
      <c r="L26" s="148"/>
      <c r="M26" s="161">
        <v>1</v>
      </c>
      <c r="N26" s="161">
        <v>4</v>
      </c>
      <c r="O26" s="162">
        <v>5510010020</v>
      </c>
      <c r="P26" s="163">
        <v>244</v>
      </c>
      <c r="Q26" s="164">
        <v>350000</v>
      </c>
      <c r="R26" s="164">
        <v>234325</v>
      </c>
      <c r="S26" s="165">
        <v>271335</v>
      </c>
      <c r="T26" s="145"/>
      <c r="U26" s="122"/>
      <c r="V26" s="122"/>
    </row>
    <row r="27" spans="1:22" ht="17.25" customHeight="1" x14ac:dyDescent="0.25">
      <c r="A27" s="93"/>
      <c r="B27" s="146"/>
      <c r="C27" s="171"/>
      <c r="D27" s="172"/>
      <c r="E27" s="173"/>
      <c r="F27" s="174"/>
      <c r="G27" s="173"/>
      <c r="H27" s="173"/>
      <c r="I27" s="173"/>
      <c r="J27" s="174" t="s">
        <v>378</v>
      </c>
      <c r="K27" s="160">
        <v>124</v>
      </c>
      <c r="L27" s="148"/>
      <c r="M27" s="161">
        <v>1</v>
      </c>
      <c r="N27" s="161">
        <v>4</v>
      </c>
      <c r="O27" s="162">
        <v>5510010020</v>
      </c>
      <c r="P27" s="163">
        <v>247</v>
      </c>
      <c r="Q27" s="164">
        <v>30000</v>
      </c>
      <c r="R27" s="164">
        <v>30000</v>
      </c>
      <c r="S27" s="165">
        <v>30000</v>
      </c>
      <c r="T27" s="145"/>
      <c r="U27" s="122"/>
      <c r="V27" s="122"/>
    </row>
    <row r="28" spans="1:22" ht="17.25" customHeight="1" x14ac:dyDescent="0.25">
      <c r="A28" s="93"/>
      <c r="B28" s="146"/>
      <c r="C28" s="171"/>
      <c r="D28" s="172"/>
      <c r="E28" s="173"/>
      <c r="F28" s="174"/>
      <c r="G28" s="173"/>
      <c r="H28" s="173"/>
      <c r="I28" s="173"/>
      <c r="J28" s="174" t="s">
        <v>229</v>
      </c>
      <c r="K28" s="160">
        <v>124</v>
      </c>
      <c r="L28" s="148"/>
      <c r="M28" s="161">
        <v>1</v>
      </c>
      <c r="N28" s="161">
        <v>4</v>
      </c>
      <c r="O28" s="162">
        <v>5510010020</v>
      </c>
      <c r="P28" s="163">
        <v>500</v>
      </c>
      <c r="Q28" s="164">
        <f>Q29</f>
        <v>15976</v>
      </c>
      <c r="R28" s="164">
        <f>R29</f>
        <v>15976</v>
      </c>
      <c r="S28" s="165">
        <f>S29</f>
        <v>15976</v>
      </c>
      <c r="T28" s="145"/>
      <c r="U28" s="122"/>
      <c r="V28" s="122"/>
    </row>
    <row r="29" spans="1:22" ht="17.25" customHeight="1" x14ac:dyDescent="0.25">
      <c r="A29" s="93"/>
      <c r="B29" s="146"/>
      <c r="C29" s="171"/>
      <c r="D29" s="172"/>
      <c r="E29" s="173"/>
      <c r="F29" s="174"/>
      <c r="G29" s="173"/>
      <c r="H29" s="173"/>
      <c r="I29" s="173"/>
      <c r="J29" s="174" t="s">
        <v>95</v>
      </c>
      <c r="K29" s="160">
        <v>124</v>
      </c>
      <c r="L29" s="148"/>
      <c r="M29" s="161">
        <v>1</v>
      </c>
      <c r="N29" s="161">
        <v>4</v>
      </c>
      <c r="O29" s="162">
        <v>5510010020</v>
      </c>
      <c r="P29" s="163">
        <v>540</v>
      </c>
      <c r="Q29" s="164">
        <v>15976</v>
      </c>
      <c r="R29" s="164">
        <v>15976</v>
      </c>
      <c r="S29" s="165">
        <v>15976</v>
      </c>
      <c r="T29" s="145"/>
      <c r="U29" s="122"/>
      <c r="V29" s="122"/>
    </row>
    <row r="30" spans="1:22" ht="61.5" customHeight="1" x14ac:dyDescent="0.25">
      <c r="A30" s="93"/>
      <c r="B30" s="146"/>
      <c r="C30" s="171"/>
      <c r="D30" s="172"/>
      <c r="E30" s="173"/>
      <c r="F30" s="174"/>
      <c r="G30" s="173"/>
      <c r="H30" s="173"/>
      <c r="I30" s="173"/>
      <c r="J30" s="174" t="s">
        <v>156</v>
      </c>
      <c r="K30" s="160">
        <v>124</v>
      </c>
      <c r="L30" s="148"/>
      <c r="M30" s="161">
        <v>1</v>
      </c>
      <c r="N30" s="161">
        <v>4</v>
      </c>
      <c r="O30" s="162">
        <v>5510015010</v>
      </c>
      <c r="P30" s="163">
        <v>0</v>
      </c>
      <c r="Q30" s="164">
        <f>Q31</f>
        <v>269120</v>
      </c>
      <c r="R30" s="164">
        <f>R31</f>
        <v>271580</v>
      </c>
      <c r="S30" s="165">
        <f>S31</f>
        <v>272670</v>
      </c>
      <c r="T30" s="145"/>
      <c r="U30" s="122"/>
      <c r="V30" s="122"/>
    </row>
    <row r="31" spans="1:22" ht="16.5" customHeight="1" x14ac:dyDescent="0.25">
      <c r="A31" s="93"/>
      <c r="B31" s="146"/>
      <c r="C31" s="171"/>
      <c r="D31" s="172"/>
      <c r="E31" s="173"/>
      <c r="F31" s="174"/>
      <c r="G31" s="173"/>
      <c r="H31" s="173"/>
      <c r="I31" s="173"/>
      <c r="J31" s="174" t="s">
        <v>95</v>
      </c>
      <c r="K31" s="160">
        <v>124</v>
      </c>
      <c r="L31" s="148"/>
      <c r="M31" s="161">
        <v>1</v>
      </c>
      <c r="N31" s="161">
        <v>4</v>
      </c>
      <c r="O31" s="162">
        <v>5510015010</v>
      </c>
      <c r="P31" s="163">
        <v>540</v>
      </c>
      <c r="Q31" s="164">
        <v>269120</v>
      </c>
      <c r="R31" s="164">
        <v>271580</v>
      </c>
      <c r="S31" s="165">
        <v>272670</v>
      </c>
      <c r="T31" s="145"/>
      <c r="U31" s="122"/>
      <c r="V31" s="122"/>
    </row>
    <row r="32" spans="1:22" ht="36.75" customHeight="1" x14ac:dyDescent="0.25">
      <c r="A32" s="93"/>
      <c r="B32" s="146"/>
      <c r="C32" s="171"/>
      <c r="D32" s="172"/>
      <c r="E32" s="173"/>
      <c r="F32" s="174"/>
      <c r="G32" s="173"/>
      <c r="H32" s="173"/>
      <c r="I32" s="173"/>
      <c r="J32" s="380" t="s">
        <v>237</v>
      </c>
      <c r="K32" s="147">
        <v>124</v>
      </c>
      <c r="L32" s="166"/>
      <c r="M32" s="149">
        <v>1</v>
      </c>
      <c r="N32" s="149">
        <v>6</v>
      </c>
      <c r="O32" s="150">
        <v>0</v>
      </c>
      <c r="P32" s="151">
        <v>0</v>
      </c>
      <c r="Q32" s="152">
        <f t="shared" ref="Q32:S33" si="1">Q33</f>
        <v>17300</v>
      </c>
      <c r="R32" s="152">
        <f t="shared" si="1"/>
        <v>17300</v>
      </c>
      <c r="S32" s="153">
        <f t="shared" si="1"/>
        <v>17300</v>
      </c>
      <c r="T32" s="145"/>
      <c r="U32" s="122"/>
      <c r="V32" s="122"/>
    </row>
    <row r="33" spans="1:22" ht="35.25" customHeight="1" x14ac:dyDescent="0.25">
      <c r="A33" s="93"/>
      <c r="B33" s="146"/>
      <c r="C33" s="171"/>
      <c r="D33" s="172"/>
      <c r="E33" s="173"/>
      <c r="F33" s="174"/>
      <c r="G33" s="173"/>
      <c r="H33" s="173"/>
      <c r="I33" s="173"/>
      <c r="J33" s="175" t="s">
        <v>236</v>
      </c>
      <c r="K33" s="175">
        <v>124</v>
      </c>
      <c r="L33" s="148"/>
      <c r="M33" s="161">
        <v>1</v>
      </c>
      <c r="N33" s="161">
        <v>6</v>
      </c>
      <c r="O33" s="162">
        <v>5500000000</v>
      </c>
      <c r="P33" s="163">
        <v>0</v>
      </c>
      <c r="Q33" s="164">
        <f t="shared" si="1"/>
        <v>17300</v>
      </c>
      <c r="R33" s="164">
        <f t="shared" si="1"/>
        <v>17300</v>
      </c>
      <c r="S33" s="165">
        <f t="shared" si="1"/>
        <v>17300</v>
      </c>
      <c r="T33" s="145"/>
      <c r="U33" s="122"/>
      <c r="V33" s="122"/>
    </row>
    <row r="34" spans="1:22" ht="33" customHeight="1" x14ac:dyDescent="0.25">
      <c r="A34" s="93"/>
      <c r="B34" s="146"/>
      <c r="C34" s="171"/>
      <c r="D34" s="172"/>
      <c r="E34" s="173"/>
      <c r="F34" s="174"/>
      <c r="G34" s="173"/>
      <c r="H34" s="173"/>
      <c r="I34" s="173"/>
      <c r="J34" s="175" t="s">
        <v>359</v>
      </c>
      <c r="K34" s="175">
        <v>124</v>
      </c>
      <c r="L34" s="148"/>
      <c r="M34" s="161">
        <v>1</v>
      </c>
      <c r="N34" s="161">
        <v>6</v>
      </c>
      <c r="O34" s="162">
        <v>5510000000</v>
      </c>
      <c r="P34" s="163">
        <v>0</v>
      </c>
      <c r="Q34" s="164">
        <f t="shared" ref="Q34:S36" si="2">Q35</f>
        <v>17300</v>
      </c>
      <c r="R34" s="164">
        <f t="shared" si="2"/>
        <v>17300</v>
      </c>
      <c r="S34" s="165">
        <f t="shared" si="2"/>
        <v>17300</v>
      </c>
      <c r="T34" s="145"/>
      <c r="U34" s="122"/>
      <c r="V34" s="122"/>
    </row>
    <row r="35" spans="1:22" ht="33.75" customHeight="1" x14ac:dyDescent="0.25">
      <c r="A35" s="93"/>
      <c r="B35" s="146"/>
      <c r="C35" s="171"/>
      <c r="D35" s="172"/>
      <c r="E35" s="173"/>
      <c r="F35" s="174"/>
      <c r="G35" s="173"/>
      <c r="H35" s="173"/>
      <c r="I35" s="173"/>
      <c r="J35" s="175" t="s">
        <v>158</v>
      </c>
      <c r="K35" s="175">
        <v>124</v>
      </c>
      <c r="L35" s="148"/>
      <c r="M35" s="161">
        <v>1</v>
      </c>
      <c r="N35" s="161">
        <v>6</v>
      </c>
      <c r="O35" s="162">
        <v>5510010080</v>
      </c>
      <c r="P35" s="163">
        <v>0</v>
      </c>
      <c r="Q35" s="164">
        <f t="shared" si="2"/>
        <v>17300</v>
      </c>
      <c r="R35" s="164">
        <f t="shared" si="2"/>
        <v>17300</v>
      </c>
      <c r="S35" s="165">
        <f t="shared" si="2"/>
        <v>17300</v>
      </c>
      <c r="T35" s="145"/>
      <c r="U35" s="122"/>
      <c r="V35" s="122"/>
    </row>
    <row r="36" spans="1:22" ht="18" customHeight="1" x14ac:dyDescent="0.25">
      <c r="A36" s="93"/>
      <c r="B36" s="146"/>
      <c r="C36" s="171"/>
      <c r="D36" s="172"/>
      <c r="E36" s="173"/>
      <c r="F36" s="174"/>
      <c r="G36" s="173"/>
      <c r="H36" s="173"/>
      <c r="I36" s="173"/>
      <c r="J36" s="175" t="s">
        <v>229</v>
      </c>
      <c r="K36" s="175">
        <v>124</v>
      </c>
      <c r="L36" s="148"/>
      <c r="M36" s="161">
        <v>1</v>
      </c>
      <c r="N36" s="161">
        <v>6</v>
      </c>
      <c r="O36" s="162">
        <v>5510010080</v>
      </c>
      <c r="P36" s="163">
        <v>500</v>
      </c>
      <c r="Q36" s="164">
        <f t="shared" si="2"/>
        <v>17300</v>
      </c>
      <c r="R36" s="164">
        <f t="shared" si="2"/>
        <v>17300</v>
      </c>
      <c r="S36" s="165">
        <f t="shared" si="2"/>
        <v>17300</v>
      </c>
      <c r="T36" s="145"/>
      <c r="U36" s="122"/>
      <c r="V36" s="122"/>
    </row>
    <row r="37" spans="1:22" ht="18" customHeight="1" x14ac:dyDescent="0.25">
      <c r="A37" s="93"/>
      <c r="B37" s="146"/>
      <c r="C37" s="171"/>
      <c r="D37" s="172"/>
      <c r="E37" s="173"/>
      <c r="F37" s="174"/>
      <c r="G37" s="173"/>
      <c r="H37" s="173"/>
      <c r="I37" s="173"/>
      <c r="J37" s="175" t="s">
        <v>95</v>
      </c>
      <c r="K37" s="175">
        <v>124</v>
      </c>
      <c r="L37" s="148"/>
      <c r="M37" s="161">
        <v>1</v>
      </c>
      <c r="N37" s="161">
        <v>6</v>
      </c>
      <c r="O37" s="162">
        <v>5510010080</v>
      </c>
      <c r="P37" s="163">
        <v>540</v>
      </c>
      <c r="Q37" s="164">
        <v>17300</v>
      </c>
      <c r="R37" s="164">
        <v>17300</v>
      </c>
      <c r="S37" s="165">
        <v>17300</v>
      </c>
      <c r="T37" s="145"/>
      <c r="U37" s="122"/>
      <c r="V37" s="122"/>
    </row>
    <row r="38" spans="1:22" ht="17.25" customHeight="1" x14ac:dyDescent="0.25">
      <c r="A38" s="93"/>
      <c r="B38" s="146"/>
      <c r="C38" s="171"/>
      <c r="D38" s="172"/>
      <c r="E38" s="173"/>
      <c r="F38" s="174"/>
      <c r="G38" s="173"/>
      <c r="H38" s="173"/>
      <c r="I38" s="173"/>
      <c r="J38" s="437" t="s">
        <v>27</v>
      </c>
      <c r="K38" s="437">
        <v>124</v>
      </c>
      <c r="L38" s="166"/>
      <c r="M38" s="149">
        <v>1</v>
      </c>
      <c r="N38" s="149">
        <v>13</v>
      </c>
      <c r="O38" s="150">
        <v>0</v>
      </c>
      <c r="P38" s="151">
        <v>0</v>
      </c>
      <c r="Q38" s="152">
        <f t="shared" ref="Q38:S42" si="3">Q39</f>
        <v>669</v>
      </c>
      <c r="R38" s="152">
        <f t="shared" si="3"/>
        <v>669</v>
      </c>
      <c r="S38" s="153">
        <f t="shared" si="3"/>
        <v>669</v>
      </c>
      <c r="T38" s="145"/>
      <c r="U38" s="122"/>
      <c r="V38" s="122"/>
    </row>
    <row r="39" spans="1:22" ht="18.75" customHeight="1" x14ac:dyDescent="0.25">
      <c r="A39" s="93"/>
      <c r="B39" s="146"/>
      <c r="C39" s="171"/>
      <c r="D39" s="172"/>
      <c r="E39" s="173"/>
      <c r="F39" s="174"/>
      <c r="G39" s="173"/>
      <c r="H39" s="173"/>
      <c r="I39" s="173"/>
      <c r="J39" s="175" t="s">
        <v>228</v>
      </c>
      <c r="K39" s="175">
        <v>124</v>
      </c>
      <c r="L39" s="148"/>
      <c r="M39" s="161">
        <v>1</v>
      </c>
      <c r="N39" s="161">
        <v>13</v>
      </c>
      <c r="O39" s="162">
        <v>7700000000</v>
      </c>
      <c r="P39" s="163">
        <v>0</v>
      </c>
      <c r="Q39" s="164">
        <f t="shared" si="3"/>
        <v>669</v>
      </c>
      <c r="R39" s="164">
        <f t="shared" si="3"/>
        <v>669</v>
      </c>
      <c r="S39" s="165">
        <f t="shared" si="3"/>
        <v>669</v>
      </c>
      <c r="T39" s="145"/>
      <c r="U39" s="122"/>
      <c r="V39" s="122"/>
    </row>
    <row r="40" spans="1:22" ht="15" customHeight="1" x14ac:dyDescent="0.25">
      <c r="A40" s="93"/>
      <c r="B40" s="146"/>
      <c r="C40" s="171"/>
      <c r="D40" s="172"/>
      <c r="E40" s="173"/>
      <c r="F40" s="174"/>
      <c r="G40" s="173"/>
      <c r="H40" s="173"/>
      <c r="I40" s="173"/>
      <c r="J40" s="175" t="s">
        <v>235</v>
      </c>
      <c r="K40" s="175">
        <v>124</v>
      </c>
      <c r="L40" s="148"/>
      <c r="M40" s="161">
        <v>1</v>
      </c>
      <c r="N40" s="161">
        <v>13</v>
      </c>
      <c r="O40" s="162">
        <v>7700095100</v>
      </c>
      <c r="P40" s="163">
        <v>0</v>
      </c>
      <c r="Q40" s="164">
        <f t="shared" si="3"/>
        <v>669</v>
      </c>
      <c r="R40" s="164">
        <f t="shared" si="3"/>
        <v>669</v>
      </c>
      <c r="S40" s="165">
        <f t="shared" si="3"/>
        <v>669</v>
      </c>
      <c r="T40" s="145"/>
      <c r="U40" s="122"/>
      <c r="V40" s="122"/>
    </row>
    <row r="41" spans="1:22" ht="13.5" customHeight="1" x14ac:dyDescent="0.25">
      <c r="A41" s="93"/>
      <c r="B41" s="146"/>
      <c r="C41" s="171"/>
      <c r="D41" s="172"/>
      <c r="E41" s="173"/>
      <c r="F41" s="174"/>
      <c r="G41" s="173"/>
      <c r="H41" s="173"/>
      <c r="I41" s="173"/>
      <c r="J41" s="175" t="s">
        <v>184</v>
      </c>
      <c r="K41" s="175">
        <v>124</v>
      </c>
      <c r="L41" s="148"/>
      <c r="M41" s="161">
        <v>1</v>
      </c>
      <c r="N41" s="161">
        <v>13</v>
      </c>
      <c r="O41" s="162">
        <v>7700095100</v>
      </c>
      <c r="P41" s="163">
        <v>800</v>
      </c>
      <c r="Q41" s="164">
        <f t="shared" si="3"/>
        <v>669</v>
      </c>
      <c r="R41" s="164">
        <f t="shared" si="3"/>
        <v>669</v>
      </c>
      <c r="S41" s="165">
        <f t="shared" si="3"/>
        <v>669</v>
      </c>
      <c r="T41" s="145"/>
      <c r="U41" s="122"/>
      <c r="V41" s="122"/>
    </row>
    <row r="42" spans="1:22" ht="13.5" customHeight="1" x14ac:dyDescent="0.25">
      <c r="A42" s="93"/>
      <c r="B42" s="146"/>
      <c r="C42" s="171"/>
      <c r="D42" s="172"/>
      <c r="E42" s="173"/>
      <c r="F42" s="174"/>
      <c r="G42" s="173"/>
      <c r="H42" s="173"/>
      <c r="I42" s="173"/>
      <c r="J42" s="175" t="s">
        <v>185</v>
      </c>
      <c r="K42" s="175">
        <v>124</v>
      </c>
      <c r="L42" s="148"/>
      <c r="M42" s="161">
        <v>1</v>
      </c>
      <c r="N42" s="161">
        <v>13</v>
      </c>
      <c r="O42" s="162">
        <v>7700095100</v>
      </c>
      <c r="P42" s="163">
        <v>850</v>
      </c>
      <c r="Q42" s="164">
        <f t="shared" si="3"/>
        <v>669</v>
      </c>
      <c r="R42" s="164">
        <f t="shared" si="3"/>
        <v>669</v>
      </c>
      <c r="S42" s="165">
        <f t="shared" si="3"/>
        <v>669</v>
      </c>
      <c r="T42" s="145"/>
      <c r="U42" s="122"/>
      <c r="V42" s="122"/>
    </row>
    <row r="43" spans="1:22" ht="13.5" customHeight="1" x14ac:dyDescent="0.25">
      <c r="A43" s="93"/>
      <c r="B43" s="146"/>
      <c r="C43" s="171"/>
      <c r="D43" s="172"/>
      <c r="E43" s="173"/>
      <c r="F43" s="174"/>
      <c r="G43" s="173"/>
      <c r="H43" s="173"/>
      <c r="I43" s="173"/>
      <c r="J43" s="175" t="s">
        <v>186</v>
      </c>
      <c r="K43" s="175">
        <v>124</v>
      </c>
      <c r="L43" s="148"/>
      <c r="M43" s="161">
        <v>1</v>
      </c>
      <c r="N43" s="161">
        <v>13</v>
      </c>
      <c r="O43" s="162">
        <v>7700095100</v>
      </c>
      <c r="P43" s="163">
        <v>853</v>
      </c>
      <c r="Q43" s="164">
        <v>669</v>
      </c>
      <c r="R43" s="164">
        <v>669</v>
      </c>
      <c r="S43" s="165">
        <v>669</v>
      </c>
      <c r="T43" s="145"/>
      <c r="U43" s="122"/>
      <c r="V43" s="122"/>
    </row>
    <row r="44" spans="1:22" ht="14.25" customHeight="1" x14ac:dyDescent="0.25">
      <c r="A44" s="93"/>
      <c r="B44" s="639" t="s">
        <v>159</v>
      </c>
      <c r="C44" s="639"/>
      <c r="D44" s="639"/>
      <c r="E44" s="639"/>
      <c r="F44" s="639"/>
      <c r="G44" s="639"/>
      <c r="H44" s="639"/>
      <c r="I44" s="639"/>
      <c r="J44" s="640"/>
      <c r="K44" s="147">
        <v>124</v>
      </c>
      <c r="L44" s="148">
        <v>200</v>
      </c>
      <c r="M44" s="149">
        <v>2</v>
      </c>
      <c r="N44" s="149">
        <v>0</v>
      </c>
      <c r="O44" s="150">
        <v>0</v>
      </c>
      <c r="P44" s="151">
        <v>0</v>
      </c>
      <c r="Q44" s="152">
        <f t="shared" ref="Q44:S47" si="4">Q45</f>
        <v>105400</v>
      </c>
      <c r="R44" s="152">
        <f t="shared" si="4"/>
        <v>109000</v>
      </c>
      <c r="S44" s="153">
        <f t="shared" si="4"/>
        <v>112800</v>
      </c>
      <c r="T44" s="145" t="s">
        <v>178</v>
      </c>
      <c r="U44" s="122"/>
      <c r="V44" s="122"/>
    </row>
    <row r="45" spans="1:22" ht="15" customHeight="1" x14ac:dyDescent="0.25">
      <c r="A45" s="93"/>
      <c r="B45" s="146"/>
      <c r="C45" s="154"/>
      <c r="D45" s="641" t="s">
        <v>31</v>
      </c>
      <c r="E45" s="641"/>
      <c r="F45" s="641"/>
      <c r="G45" s="641"/>
      <c r="H45" s="641"/>
      <c r="I45" s="641"/>
      <c r="J45" s="642"/>
      <c r="K45" s="147">
        <v>124</v>
      </c>
      <c r="L45" s="148">
        <v>203</v>
      </c>
      <c r="M45" s="149">
        <v>2</v>
      </c>
      <c r="N45" s="149">
        <v>3</v>
      </c>
      <c r="O45" s="150">
        <v>0</v>
      </c>
      <c r="P45" s="151">
        <v>0</v>
      </c>
      <c r="Q45" s="152">
        <f t="shared" si="4"/>
        <v>105400</v>
      </c>
      <c r="R45" s="152">
        <f t="shared" si="4"/>
        <v>109000</v>
      </c>
      <c r="S45" s="153">
        <f t="shared" si="4"/>
        <v>112800</v>
      </c>
      <c r="T45" s="145" t="s">
        <v>178</v>
      </c>
      <c r="U45" s="122"/>
      <c r="V45" s="122"/>
    </row>
    <row r="46" spans="1:22" ht="50.25" customHeight="1" x14ac:dyDescent="0.25">
      <c r="A46" s="93"/>
      <c r="B46" s="146"/>
      <c r="C46" s="157"/>
      <c r="D46" s="156"/>
      <c r="E46" s="637" t="s">
        <v>230</v>
      </c>
      <c r="F46" s="637"/>
      <c r="G46" s="637"/>
      <c r="H46" s="637"/>
      <c r="I46" s="637"/>
      <c r="J46" s="638"/>
      <c r="K46" s="160">
        <v>124</v>
      </c>
      <c r="L46" s="148">
        <v>203</v>
      </c>
      <c r="M46" s="161">
        <v>2</v>
      </c>
      <c r="N46" s="161">
        <v>3</v>
      </c>
      <c r="O46" s="162">
        <v>5500000000</v>
      </c>
      <c r="P46" s="163">
        <v>0</v>
      </c>
      <c r="Q46" s="164">
        <f t="shared" si="4"/>
        <v>105400</v>
      </c>
      <c r="R46" s="164">
        <f t="shared" si="4"/>
        <v>109000</v>
      </c>
      <c r="S46" s="165">
        <f t="shared" si="4"/>
        <v>112800</v>
      </c>
      <c r="T46" s="145" t="s">
        <v>178</v>
      </c>
      <c r="U46" s="122"/>
      <c r="V46" s="122"/>
    </row>
    <row r="47" spans="1:22" ht="30.75" customHeight="1" x14ac:dyDescent="0.25">
      <c r="A47" s="93"/>
      <c r="B47" s="146"/>
      <c r="C47" s="157"/>
      <c r="D47" s="155"/>
      <c r="E47" s="159"/>
      <c r="F47" s="637" t="s">
        <v>187</v>
      </c>
      <c r="G47" s="637"/>
      <c r="H47" s="637"/>
      <c r="I47" s="637"/>
      <c r="J47" s="638"/>
      <c r="K47" s="160">
        <v>124</v>
      </c>
      <c r="L47" s="148">
        <v>203</v>
      </c>
      <c r="M47" s="161">
        <v>2</v>
      </c>
      <c r="N47" s="161">
        <v>3</v>
      </c>
      <c r="O47" s="162">
        <v>5520000000</v>
      </c>
      <c r="P47" s="163">
        <v>0</v>
      </c>
      <c r="Q47" s="164">
        <f t="shared" si="4"/>
        <v>105400</v>
      </c>
      <c r="R47" s="164">
        <f t="shared" si="4"/>
        <v>109000</v>
      </c>
      <c r="S47" s="165">
        <f t="shared" si="4"/>
        <v>112800</v>
      </c>
      <c r="T47" s="145" t="s">
        <v>178</v>
      </c>
      <c r="U47" s="122"/>
      <c r="V47" s="122"/>
    </row>
    <row r="48" spans="1:22" ht="30.75" customHeight="1" x14ac:dyDescent="0.25">
      <c r="A48" s="93"/>
      <c r="B48" s="146"/>
      <c r="C48" s="157"/>
      <c r="D48" s="155"/>
      <c r="E48" s="158"/>
      <c r="F48" s="159"/>
      <c r="G48" s="637" t="s">
        <v>188</v>
      </c>
      <c r="H48" s="637"/>
      <c r="I48" s="637"/>
      <c r="J48" s="638"/>
      <c r="K48" s="160">
        <v>124</v>
      </c>
      <c r="L48" s="148">
        <v>203</v>
      </c>
      <c r="M48" s="161">
        <v>2</v>
      </c>
      <c r="N48" s="161">
        <v>3</v>
      </c>
      <c r="O48" s="162">
        <v>5520051180</v>
      </c>
      <c r="P48" s="163">
        <v>0</v>
      </c>
      <c r="Q48" s="164">
        <f>Q49+Q52</f>
        <v>105400</v>
      </c>
      <c r="R48" s="164">
        <f>R49+R52</f>
        <v>109000</v>
      </c>
      <c r="S48" s="165">
        <f>S49+S52</f>
        <v>112800</v>
      </c>
      <c r="T48" s="145" t="s">
        <v>178</v>
      </c>
      <c r="U48" s="122"/>
      <c r="V48" s="122"/>
    </row>
    <row r="49" spans="1:22" ht="21.75" customHeight="1" x14ac:dyDescent="0.25">
      <c r="A49" s="93"/>
      <c r="B49" s="146"/>
      <c r="C49" s="157"/>
      <c r="D49" s="155"/>
      <c r="E49" s="158"/>
      <c r="F49" s="159"/>
      <c r="G49" s="158"/>
      <c r="H49" s="158"/>
      <c r="I49" s="158"/>
      <c r="J49" s="159" t="s">
        <v>152</v>
      </c>
      <c r="K49" s="160">
        <v>124</v>
      </c>
      <c r="L49" s="148"/>
      <c r="M49" s="161">
        <v>2</v>
      </c>
      <c r="N49" s="161">
        <v>3</v>
      </c>
      <c r="O49" s="162">
        <v>5520051180</v>
      </c>
      <c r="P49" s="163">
        <v>120</v>
      </c>
      <c r="Q49" s="164">
        <f>Q50+Q51</f>
        <v>104160</v>
      </c>
      <c r="R49" s="164">
        <f>R50+R51</f>
        <v>104160</v>
      </c>
      <c r="S49" s="165">
        <f>S50+S51</f>
        <v>104160</v>
      </c>
      <c r="T49" s="145"/>
      <c r="U49" s="122"/>
      <c r="V49" s="122"/>
    </row>
    <row r="50" spans="1:22" ht="18.75" customHeight="1" x14ac:dyDescent="0.25">
      <c r="A50" s="93"/>
      <c r="B50" s="146"/>
      <c r="C50" s="157"/>
      <c r="D50" s="155"/>
      <c r="E50" s="158"/>
      <c r="F50" s="159"/>
      <c r="G50" s="158"/>
      <c r="H50" s="158"/>
      <c r="I50" s="158"/>
      <c r="J50" s="159" t="s">
        <v>180</v>
      </c>
      <c r="K50" s="160">
        <v>124</v>
      </c>
      <c r="L50" s="148"/>
      <c r="M50" s="161">
        <v>2</v>
      </c>
      <c r="N50" s="161">
        <v>3</v>
      </c>
      <c r="O50" s="162">
        <v>5520051180</v>
      </c>
      <c r="P50" s="163">
        <v>121</v>
      </c>
      <c r="Q50" s="164">
        <v>80000</v>
      </c>
      <c r="R50" s="164">
        <v>80000</v>
      </c>
      <c r="S50" s="165">
        <v>80000</v>
      </c>
      <c r="T50" s="145"/>
      <c r="U50" s="122"/>
      <c r="V50" s="122"/>
    </row>
    <row r="51" spans="1:22" ht="37.5" customHeight="1" x14ac:dyDescent="0.25">
      <c r="A51" s="93"/>
      <c r="B51" s="146"/>
      <c r="C51" s="157"/>
      <c r="D51" s="155"/>
      <c r="E51" s="158"/>
      <c r="F51" s="159"/>
      <c r="G51" s="158"/>
      <c r="H51" s="158"/>
      <c r="I51" s="158"/>
      <c r="J51" s="159" t="s">
        <v>181</v>
      </c>
      <c r="K51" s="160">
        <v>124</v>
      </c>
      <c r="L51" s="148"/>
      <c r="M51" s="161">
        <v>2</v>
      </c>
      <c r="N51" s="161">
        <v>3</v>
      </c>
      <c r="O51" s="162">
        <v>5520051180</v>
      </c>
      <c r="P51" s="163">
        <v>129</v>
      </c>
      <c r="Q51" s="164">
        <v>24160</v>
      </c>
      <c r="R51" s="164">
        <v>24160</v>
      </c>
      <c r="S51" s="165">
        <v>24160</v>
      </c>
      <c r="T51" s="145"/>
      <c r="U51" s="122"/>
      <c r="V51" s="122"/>
    </row>
    <row r="52" spans="1:22" ht="18.75" customHeight="1" x14ac:dyDescent="0.25">
      <c r="A52" s="93"/>
      <c r="B52" s="146"/>
      <c r="C52" s="157"/>
      <c r="D52" s="155"/>
      <c r="E52" s="158"/>
      <c r="F52" s="159"/>
      <c r="G52" s="158"/>
      <c r="H52" s="158"/>
      <c r="I52" s="158"/>
      <c r="J52" s="159" t="s">
        <v>165</v>
      </c>
      <c r="K52" s="160">
        <v>124</v>
      </c>
      <c r="L52" s="148">
        <v>203</v>
      </c>
      <c r="M52" s="161">
        <v>2</v>
      </c>
      <c r="N52" s="161">
        <v>3</v>
      </c>
      <c r="O52" s="162">
        <v>5520051180</v>
      </c>
      <c r="P52" s="163">
        <v>240</v>
      </c>
      <c r="Q52" s="164">
        <f>Q53</f>
        <v>1240</v>
      </c>
      <c r="R52" s="164">
        <f>R53</f>
        <v>4840</v>
      </c>
      <c r="S52" s="165">
        <f>S53</f>
        <v>8640</v>
      </c>
      <c r="T52" s="145"/>
      <c r="U52" s="122"/>
      <c r="V52" s="122"/>
    </row>
    <row r="53" spans="1:22" ht="16.5" customHeight="1" x14ac:dyDescent="0.25">
      <c r="A53" s="93"/>
      <c r="B53" s="146"/>
      <c r="C53" s="157"/>
      <c r="D53" s="155"/>
      <c r="E53" s="158"/>
      <c r="F53" s="159"/>
      <c r="G53" s="637" t="s">
        <v>231</v>
      </c>
      <c r="H53" s="637"/>
      <c r="I53" s="637"/>
      <c r="J53" s="638"/>
      <c r="K53" s="160">
        <v>124</v>
      </c>
      <c r="L53" s="148">
        <v>203</v>
      </c>
      <c r="M53" s="161">
        <v>2</v>
      </c>
      <c r="N53" s="161">
        <v>3</v>
      </c>
      <c r="O53" s="162">
        <v>5520051180</v>
      </c>
      <c r="P53" s="163">
        <v>244</v>
      </c>
      <c r="Q53" s="164">
        <v>1240</v>
      </c>
      <c r="R53" s="164">
        <v>4840</v>
      </c>
      <c r="S53" s="165">
        <v>8640</v>
      </c>
      <c r="T53" s="145" t="s">
        <v>178</v>
      </c>
      <c r="U53" s="122"/>
      <c r="V53" s="122"/>
    </row>
    <row r="54" spans="1:22" ht="15.75" customHeight="1" x14ac:dyDescent="0.25">
      <c r="A54" s="93"/>
      <c r="B54" s="639" t="s">
        <v>162</v>
      </c>
      <c r="C54" s="639"/>
      <c r="D54" s="639"/>
      <c r="E54" s="639"/>
      <c r="F54" s="639"/>
      <c r="G54" s="639"/>
      <c r="H54" s="639"/>
      <c r="I54" s="639"/>
      <c r="J54" s="640"/>
      <c r="K54" s="147">
        <v>124</v>
      </c>
      <c r="L54" s="148">
        <v>300</v>
      </c>
      <c r="M54" s="149">
        <v>3</v>
      </c>
      <c r="N54" s="149">
        <v>0</v>
      </c>
      <c r="O54" s="150">
        <v>0</v>
      </c>
      <c r="P54" s="151">
        <v>0</v>
      </c>
      <c r="Q54" s="152">
        <f>Q55+Q61</f>
        <v>152000</v>
      </c>
      <c r="R54" s="152">
        <f>R55+R61</f>
        <v>112000</v>
      </c>
      <c r="S54" s="153">
        <f>S55+S61</f>
        <v>112000</v>
      </c>
      <c r="T54" s="145" t="s">
        <v>178</v>
      </c>
      <c r="U54" s="122"/>
      <c r="V54" s="122"/>
    </row>
    <row r="55" spans="1:22" ht="16.5" customHeight="1" x14ac:dyDescent="0.25">
      <c r="A55" s="93"/>
      <c r="B55" s="146"/>
      <c r="C55" s="154"/>
      <c r="D55" s="641" t="s">
        <v>33</v>
      </c>
      <c r="E55" s="641"/>
      <c r="F55" s="641"/>
      <c r="G55" s="641"/>
      <c r="H55" s="641"/>
      <c r="I55" s="641"/>
      <c r="J55" s="642"/>
      <c r="K55" s="147">
        <v>124</v>
      </c>
      <c r="L55" s="148">
        <v>310</v>
      </c>
      <c r="M55" s="149">
        <v>3</v>
      </c>
      <c r="N55" s="149">
        <v>10</v>
      </c>
      <c r="O55" s="150">
        <v>0</v>
      </c>
      <c r="P55" s="151">
        <v>0</v>
      </c>
      <c r="Q55" s="152">
        <f t="shared" ref="Q55:S57" si="5">Q56</f>
        <v>150000</v>
      </c>
      <c r="R55" s="152">
        <f t="shared" si="5"/>
        <v>110000</v>
      </c>
      <c r="S55" s="153">
        <f t="shared" si="5"/>
        <v>110000</v>
      </c>
      <c r="T55" s="145" t="s">
        <v>178</v>
      </c>
      <c r="U55" s="122"/>
      <c r="V55" s="122"/>
    </row>
    <row r="56" spans="1:22" ht="48" customHeight="1" x14ac:dyDescent="0.25">
      <c r="A56" s="93"/>
      <c r="B56" s="146"/>
      <c r="C56" s="157"/>
      <c r="D56" s="156"/>
      <c r="E56" s="637" t="s">
        <v>230</v>
      </c>
      <c r="F56" s="637"/>
      <c r="G56" s="637"/>
      <c r="H56" s="637"/>
      <c r="I56" s="637"/>
      <c r="J56" s="638"/>
      <c r="K56" s="160">
        <v>124</v>
      </c>
      <c r="L56" s="148">
        <v>310</v>
      </c>
      <c r="M56" s="161">
        <v>3</v>
      </c>
      <c r="N56" s="161">
        <v>10</v>
      </c>
      <c r="O56" s="162">
        <v>5500000000</v>
      </c>
      <c r="P56" s="163">
        <v>0</v>
      </c>
      <c r="Q56" s="164">
        <f t="shared" si="5"/>
        <v>150000</v>
      </c>
      <c r="R56" s="164">
        <f t="shared" si="5"/>
        <v>110000</v>
      </c>
      <c r="S56" s="165">
        <f t="shared" si="5"/>
        <v>110000</v>
      </c>
      <c r="T56" s="145" t="s">
        <v>178</v>
      </c>
      <c r="U56" s="122"/>
      <c r="V56" s="122"/>
    </row>
    <row r="57" spans="1:22" ht="18.75" customHeight="1" x14ac:dyDescent="0.25">
      <c r="A57" s="93"/>
      <c r="B57" s="146"/>
      <c r="C57" s="157"/>
      <c r="D57" s="155"/>
      <c r="E57" s="159"/>
      <c r="F57" s="637" t="s">
        <v>189</v>
      </c>
      <c r="G57" s="637"/>
      <c r="H57" s="637"/>
      <c r="I57" s="637"/>
      <c r="J57" s="638"/>
      <c r="K57" s="160">
        <v>124</v>
      </c>
      <c r="L57" s="148">
        <v>310</v>
      </c>
      <c r="M57" s="161">
        <v>3</v>
      </c>
      <c r="N57" s="161">
        <v>10</v>
      </c>
      <c r="O57" s="162">
        <v>5530000000</v>
      </c>
      <c r="P57" s="163">
        <v>0</v>
      </c>
      <c r="Q57" s="164">
        <f t="shared" si="5"/>
        <v>150000</v>
      </c>
      <c r="R57" s="164">
        <f t="shared" si="5"/>
        <v>110000</v>
      </c>
      <c r="S57" s="165">
        <f t="shared" si="5"/>
        <v>110000</v>
      </c>
      <c r="T57" s="145" t="s">
        <v>178</v>
      </c>
      <c r="U57" s="122"/>
      <c r="V57" s="122"/>
    </row>
    <row r="58" spans="1:22" ht="16.5" customHeight="1" x14ac:dyDescent="0.25">
      <c r="A58" s="93"/>
      <c r="B58" s="146"/>
      <c r="C58" s="157"/>
      <c r="D58" s="155"/>
      <c r="E58" s="159"/>
      <c r="F58" s="159"/>
      <c r="G58" s="158"/>
      <c r="H58" s="158"/>
      <c r="I58" s="158"/>
      <c r="J58" s="159" t="s">
        <v>190</v>
      </c>
      <c r="K58" s="160">
        <v>124</v>
      </c>
      <c r="L58" s="148">
        <v>310</v>
      </c>
      <c r="M58" s="161">
        <v>3</v>
      </c>
      <c r="N58" s="161">
        <v>10</v>
      </c>
      <c r="O58" s="162">
        <v>5530095020</v>
      </c>
      <c r="P58" s="163">
        <v>0</v>
      </c>
      <c r="Q58" s="164">
        <f>Q60</f>
        <v>150000</v>
      </c>
      <c r="R58" s="164">
        <f>R60</f>
        <v>110000</v>
      </c>
      <c r="S58" s="165">
        <f>S60</f>
        <v>110000</v>
      </c>
      <c r="T58" s="145"/>
      <c r="U58" s="122"/>
      <c r="V58" s="122"/>
    </row>
    <row r="59" spans="1:22" ht="15.75" customHeight="1" x14ac:dyDescent="0.25">
      <c r="A59" s="93"/>
      <c r="B59" s="146"/>
      <c r="C59" s="157"/>
      <c r="D59" s="155"/>
      <c r="E59" s="159"/>
      <c r="F59" s="159"/>
      <c r="G59" s="158"/>
      <c r="H59" s="158"/>
      <c r="I59" s="158"/>
      <c r="J59" s="159" t="s">
        <v>155</v>
      </c>
      <c r="K59" s="160">
        <v>124</v>
      </c>
      <c r="L59" s="148">
        <v>310</v>
      </c>
      <c r="M59" s="161">
        <v>3</v>
      </c>
      <c r="N59" s="161">
        <v>10</v>
      </c>
      <c r="O59" s="162">
        <v>5530095020</v>
      </c>
      <c r="P59" s="163">
        <v>240</v>
      </c>
      <c r="Q59" s="164">
        <f>Q60</f>
        <v>150000</v>
      </c>
      <c r="R59" s="164">
        <f>R60</f>
        <v>110000</v>
      </c>
      <c r="S59" s="165">
        <f>S60</f>
        <v>110000</v>
      </c>
      <c r="T59" s="145"/>
      <c r="U59" s="122"/>
      <c r="V59" s="122"/>
    </row>
    <row r="60" spans="1:22" ht="16.5" customHeight="1" x14ac:dyDescent="0.25">
      <c r="A60" s="93"/>
      <c r="B60" s="146"/>
      <c r="C60" s="157"/>
      <c r="D60" s="155"/>
      <c r="E60" s="159"/>
      <c r="F60" s="159"/>
      <c r="G60" s="158"/>
      <c r="H60" s="158"/>
      <c r="I60" s="158"/>
      <c r="J60" s="159" t="s">
        <v>231</v>
      </c>
      <c r="K60" s="160">
        <v>124</v>
      </c>
      <c r="L60" s="148">
        <v>310</v>
      </c>
      <c r="M60" s="161">
        <v>3</v>
      </c>
      <c r="N60" s="161">
        <v>10</v>
      </c>
      <c r="O60" s="162">
        <v>5530095020</v>
      </c>
      <c r="P60" s="163">
        <v>244</v>
      </c>
      <c r="Q60" s="164">
        <v>150000</v>
      </c>
      <c r="R60" s="164">
        <v>110000</v>
      </c>
      <c r="S60" s="165">
        <v>110000</v>
      </c>
      <c r="T60" s="145"/>
      <c r="U60" s="122"/>
      <c r="V60" s="122"/>
    </row>
    <row r="61" spans="1:22" ht="20.25" customHeight="1" x14ac:dyDescent="0.25">
      <c r="A61" s="93"/>
      <c r="B61" s="146"/>
      <c r="C61" s="157"/>
      <c r="D61" s="155"/>
      <c r="E61" s="158"/>
      <c r="F61" s="159"/>
      <c r="G61" s="637" t="s">
        <v>234</v>
      </c>
      <c r="H61" s="637"/>
      <c r="I61" s="637"/>
      <c r="J61" s="638"/>
      <c r="K61" s="160">
        <v>124</v>
      </c>
      <c r="L61" s="148">
        <v>310</v>
      </c>
      <c r="M61" s="161">
        <v>3</v>
      </c>
      <c r="N61" s="161">
        <v>14</v>
      </c>
      <c r="O61" s="162">
        <v>0</v>
      </c>
      <c r="P61" s="163">
        <v>0</v>
      </c>
      <c r="Q61" s="164">
        <f t="shared" ref="Q61:S64" si="6">Q62</f>
        <v>2000</v>
      </c>
      <c r="R61" s="164">
        <f t="shared" si="6"/>
        <v>2000</v>
      </c>
      <c r="S61" s="165">
        <f t="shared" si="6"/>
        <v>2000</v>
      </c>
      <c r="T61" s="145" t="s">
        <v>178</v>
      </c>
      <c r="U61" s="122"/>
      <c r="V61" s="122"/>
    </row>
    <row r="62" spans="1:22" ht="21" customHeight="1" x14ac:dyDescent="0.25">
      <c r="A62" s="93"/>
      <c r="B62" s="146"/>
      <c r="C62" s="157"/>
      <c r="D62" s="155"/>
      <c r="E62" s="158"/>
      <c r="F62" s="159"/>
      <c r="G62" s="637" t="s">
        <v>228</v>
      </c>
      <c r="H62" s="637"/>
      <c r="I62" s="637"/>
      <c r="J62" s="638"/>
      <c r="K62" s="160">
        <v>124</v>
      </c>
      <c r="L62" s="148">
        <v>310</v>
      </c>
      <c r="M62" s="161">
        <v>3</v>
      </c>
      <c r="N62" s="161">
        <v>14</v>
      </c>
      <c r="O62" s="162">
        <v>7700000000</v>
      </c>
      <c r="P62" s="163">
        <v>0</v>
      </c>
      <c r="Q62" s="164">
        <f t="shared" si="6"/>
        <v>2000</v>
      </c>
      <c r="R62" s="164">
        <f t="shared" si="6"/>
        <v>2000</v>
      </c>
      <c r="S62" s="165">
        <f t="shared" si="6"/>
        <v>2000</v>
      </c>
      <c r="T62" s="145" t="s">
        <v>178</v>
      </c>
      <c r="U62" s="122"/>
      <c r="V62" s="122"/>
    </row>
    <row r="63" spans="1:22" ht="15" customHeight="1" x14ac:dyDescent="0.25">
      <c r="A63" s="93"/>
      <c r="B63" s="146"/>
      <c r="C63" s="157"/>
      <c r="D63" s="155"/>
      <c r="E63" s="158"/>
      <c r="F63" s="159"/>
      <c r="G63" s="637" t="s">
        <v>233</v>
      </c>
      <c r="H63" s="637"/>
      <c r="I63" s="637"/>
      <c r="J63" s="638"/>
      <c r="K63" s="160">
        <v>124</v>
      </c>
      <c r="L63" s="148">
        <v>310</v>
      </c>
      <c r="M63" s="161">
        <v>3</v>
      </c>
      <c r="N63" s="161">
        <v>14</v>
      </c>
      <c r="O63" s="162">
        <v>7700020040</v>
      </c>
      <c r="P63" s="163">
        <v>0</v>
      </c>
      <c r="Q63" s="164">
        <f t="shared" si="6"/>
        <v>2000</v>
      </c>
      <c r="R63" s="164">
        <f t="shared" si="6"/>
        <v>2000</v>
      </c>
      <c r="S63" s="165">
        <f t="shared" si="6"/>
        <v>2000</v>
      </c>
      <c r="T63" s="145" t="s">
        <v>178</v>
      </c>
      <c r="U63" s="122"/>
      <c r="V63" s="122"/>
    </row>
    <row r="64" spans="1:22" ht="18.75" customHeight="1" x14ac:dyDescent="0.25">
      <c r="A64" s="93"/>
      <c r="B64" s="146"/>
      <c r="C64" s="157"/>
      <c r="D64" s="155"/>
      <c r="E64" s="158"/>
      <c r="F64" s="159"/>
      <c r="G64" s="637" t="s">
        <v>155</v>
      </c>
      <c r="H64" s="637"/>
      <c r="I64" s="637"/>
      <c r="J64" s="638"/>
      <c r="K64" s="160">
        <v>124</v>
      </c>
      <c r="L64" s="148">
        <v>310</v>
      </c>
      <c r="M64" s="161">
        <v>3</v>
      </c>
      <c r="N64" s="161">
        <v>14</v>
      </c>
      <c r="O64" s="162">
        <v>7700020040</v>
      </c>
      <c r="P64" s="163">
        <v>240</v>
      </c>
      <c r="Q64" s="164">
        <f t="shared" si="6"/>
        <v>2000</v>
      </c>
      <c r="R64" s="164">
        <f t="shared" si="6"/>
        <v>2000</v>
      </c>
      <c r="S64" s="165">
        <f t="shared" si="6"/>
        <v>2000</v>
      </c>
      <c r="T64" s="145" t="s">
        <v>178</v>
      </c>
      <c r="U64" s="122"/>
      <c r="V64" s="122"/>
    </row>
    <row r="65" spans="1:22" ht="18" customHeight="1" x14ac:dyDescent="0.25">
      <c r="A65" s="93"/>
      <c r="B65" s="146"/>
      <c r="C65" s="157"/>
      <c r="D65" s="155"/>
      <c r="E65" s="158"/>
      <c r="F65" s="159"/>
      <c r="G65" s="637" t="s">
        <v>232</v>
      </c>
      <c r="H65" s="637"/>
      <c r="I65" s="637"/>
      <c r="J65" s="638"/>
      <c r="K65" s="160">
        <v>124</v>
      </c>
      <c r="L65" s="148">
        <v>310</v>
      </c>
      <c r="M65" s="161">
        <v>3</v>
      </c>
      <c r="N65" s="161">
        <v>14</v>
      </c>
      <c r="O65" s="162">
        <v>7700020040</v>
      </c>
      <c r="P65" s="163">
        <v>244</v>
      </c>
      <c r="Q65" s="164">
        <v>2000</v>
      </c>
      <c r="R65" s="164">
        <v>2000</v>
      </c>
      <c r="S65" s="165">
        <v>2000</v>
      </c>
      <c r="T65" s="145" t="s">
        <v>178</v>
      </c>
      <c r="U65" s="122"/>
      <c r="V65" s="122"/>
    </row>
    <row r="66" spans="1:22" ht="20.25" customHeight="1" x14ac:dyDescent="0.25">
      <c r="A66" s="93"/>
      <c r="B66" s="639" t="s">
        <v>166</v>
      </c>
      <c r="C66" s="639"/>
      <c r="D66" s="639"/>
      <c r="E66" s="639"/>
      <c r="F66" s="639"/>
      <c r="G66" s="639"/>
      <c r="H66" s="639"/>
      <c r="I66" s="639"/>
      <c r="J66" s="640"/>
      <c r="K66" s="147">
        <v>124</v>
      </c>
      <c r="L66" s="148">
        <v>400</v>
      </c>
      <c r="M66" s="149">
        <v>4</v>
      </c>
      <c r="N66" s="149">
        <v>0</v>
      </c>
      <c r="O66" s="150">
        <v>0</v>
      </c>
      <c r="P66" s="151">
        <v>0</v>
      </c>
      <c r="Q66" s="152">
        <f t="shared" ref="Q66:S70" si="7">Q67</f>
        <v>586000</v>
      </c>
      <c r="R66" s="152">
        <f t="shared" si="7"/>
        <v>602000</v>
      </c>
      <c r="S66" s="153">
        <f t="shared" si="7"/>
        <v>614000</v>
      </c>
      <c r="T66" s="145" t="s">
        <v>178</v>
      </c>
      <c r="U66" s="122"/>
      <c r="V66" s="122"/>
    </row>
    <row r="67" spans="1:22" ht="16.5" customHeight="1" x14ac:dyDescent="0.25">
      <c r="A67" s="93"/>
      <c r="B67" s="146"/>
      <c r="C67" s="176"/>
      <c r="D67" s="177"/>
      <c r="E67" s="177"/>
      <c r="F67" s="177"/>
      <c r="G67" s="177"/>
      <c r="H67" s="177"/>
      <c r="I67" s="177"/>
      <c r="J67" s="176" t="s">
        <v>44</v>
      </c>
      <c r="K67" s="147">
        <v>124</v>
      </c>
      <c r="L67" s="148"/>
      <c r="M67" s="149">
        <v>4</v>
      </c>
      <c r="N67" s="149">
        <v>9</v>
      </c>
      <c r="O67" s="150">
        <v>0</v>
      </c>
      <c r="P67" s="151">
        <v>0</v>
      </c>
      <c r="Q67" s="152">
        <f t="shared" si="7"/>
        <v>586000</v>
      </c>
      <c r="R67" s="152">
        <f t="shared" si="7"/>
        <v>602000</v>
      </c>
      <c r="S67" s="153">
        <f t="shared" si="7"/>
        <v>614000</v>
      </c>
      <c r="T67" s="145"/>
      <c r="U67" s="122"/>
      <c r="V67" s="122"/>
    </row>
    <row r="68" spans="1:22" ht="45" customHeight="1" x14ac:dyDescent="0.25">
      <c r="A68" s="93"/>
      <c r="B68" s="146"/>
      <c r="C68" s="154"/>
      <c r="D68" s="637" t="s">
        <v>230</v>
      </c>
      <c r="E68" s="637"/>
      <c r="F68" s="637"/>
      <c r="G68" s="637"/>
      <c r="H68" s="637"/>
      <c r="I68" s="637"/>
      <c r="J68" s="638"/>
      <c r="K68" s="160">
        <v>124</v>
      </c>
      <c r="L68" s="148">
        <v>409</v>
      </c>
      <c r="M68" s="161">
        <v>4</v>
      </c>
      <c r="N68" s="161">
        <v>9</v>
      </c>
      <c r="O68" s="162">
        <v>5500000000</v>
      </c>
      <c r="P68" s="163">
        <v>0</v>
      </c>
      <c r="Q68" s="164">
        <f>Q69</f>
        <v>586000</v>
      </c>
      <c r="R68" s="164">
        <f t="shared" si="7"/>
        <v>602000</v>
      </c>
      <c r="S68" s="165">
        <f t="shared" si="7"/>
        <v>614000</v>
      </c>
      <c r="T68" s="145" t="s">
        <v>178</v>
      </c>
      <c r="U68" s="122"/>
      <c r="V68" s="122"/>
    </row>
    <row r="69" spans="1:22" ht="16.5" customHeight="1" x14ac:dyDescent="0.25">
      <c r="A69" s="93"/>
      <c r="B69" s="146"/>
      <c r="C69" s="157"/>
      <c r="D69" s="156"/>
      <c r="E69" s="637" t="s">
        <v>191</v>
      </c>
      <c r="F69" s="637"/>
      <c r="G69" s="637"/>
      <c r="H69" s="637"/>
      <c r="I69" s="637"/>
      <c r="J69" s="638"/>
      <c r="K69" s="160">
        <v>124</v>
      </c>
      <c r="L69" s="148">
        <v>409</v>
      </c>
      <c r="M69" s="161">
        <v>4</v>
      </c>
      <c r="N69" s="161">
        <v>9</v>
      </c>
      <c r="O69" s="162">
        <v>5540000000</v>
      </c>
      <c r="P69" s="163">
        <v>0</v>
      </c>
      <c r="Q69" s="164">
        <f>Q70+Q76</f>
        <v>586000</v>
      </c>
      <c r="R69" s="164">
        <f>R70</f>
        <v>602000</v>
      </c>
      <c r="S69" s="165">
        <f>S70</f>
        <v>614000</v>
      </c>
      <c r="T69" s="145" t="s">
        <v>178</v>
      </c>
      <c r="U69" s="122"/>
      <c r="V69" s="122"/>
    </row>
    <row r="70" spans="1:22" ht="32.25" customHeight="1" x14ac:dyDescent="0.25">
      <c r="A70" s="93"/>
      <c r="B70" s="146"/>
      <c r="C70" s="157"/>
      <c r="D70" s="155"/>
      <c r="E70" s="159"/>
      <c r="F70" s="637" t="s">
        <v>192</v>
      </c>
      <c r="G70" s="637"/>
      <c r="H70" s="637"/>
      <c r="I70" s="637"/>
      <c r="J70" s="638"/>
      <c r="K70" s="160">
        <v>124</v>
      </c>
      <c r="L70" s="148">
        <v>409</v>
      </c>
      <c r="M70" s="161">
        <v>4</v>
      </c>
      <c r="N70" s="161">
        <v>9</v>
      </c>
      <c r="O70" s="162">
        <v>5540095280</v>
      </c>
      <c r="P70" s="163">
        <v>0</v>
      </c>
      <c r="Q70" s="164">
        <f t="shared" si="7"/>
        <v>586000</v>
      </c>
      <c r="R70" s="164">
        <f t="shared" si="7"/>
        <v>602000</v>
      </c>
      <c r="S70" s="165">
        <f t="shared" si="7"/>
        <v>614000</v>
      </c>
      <c r="T70" s="145" t="s">
        <v>178</v>
      </c>
      <c r="U70" s="122"/>
      <c r="V70" s="122"/>
    </row>
    <row r="71" spans="1:22" ht="19.5" customHeight="1" x14ac:dyDescent="0.25">
      <c r="A71" s="93"/>
      <c r="B71" s="146"/>
      <c r="C71" s="157"/>
      <c r="D71" s="155"/>
      <c r="E71" s="159"/>
      <c r="F71" s="159"/>
      <c r="G71" s="158"/>
      <c r="H71" s="158"/>
      <c r="I71" s="158"/>
      <c r="J71" s="159" t="s">
        <v>155</v>
      </c>
      <c r="K71" s="160">
        <v>124</v>
      </c>
      <c r="L71" s="148">
        <v>409</v>
      </c>
      <c r="M71" s="161">
        <v>4</v>
      </c>
      <c r="N71" s="161">
        <v>9</v>
      </c>
      <c r="O71" s="162">
        <v>5540095280</v>
      </c>
      <c r="P71" s="163">
        <v>240</v>
      </c>
      <c r="Q71" s="164">
        <f>Q72+Q77</f>
        <v>586000</v>
      </c>
      <c r="R71" s="164">
        <f>R72+R77</f>
        <v>602000</v>
      </c>
      <c r="S71" s="165">
        <f>S72+S77</f>
        <v>614000</v>
      </c>
      <c r="T71" s="145"/>
      <c r="U71" s="122"/>
      <c r="V71" s="122"/>
    </row>
    <row r="72" spans="1:22" ht="32.25" customHeight="1" x14ac:dyDescent="0.25">
      <c r="A72" s="93"/>
      <c r="B72" s="146"/>
      <c r="C72" s="157"/>
      <c r="D72" s="155"/>
      <c r="E72" s="158"/>
      <c r="F72" s="159"/>
      <c r="G72" s="637" t="s">
        <v>231</v>
      </c>
      <c r="H72" s="637"/>
      <c r="I72" s="637"/>
      <c r="J72" s="638"/>
      <c r="K72" s="160">
        <v>124</v>
      </c>
      <c r="L72" s="148">
        <v>409</v>
      </c>
      <c r="M72" s="161">
        <v>4</v>
      </c>
      <c r="N72" s="161">
        <v>9</v>
      </c>
      <c r="O72" s="162">
        <v>5540095280</v>
      </c>
      <c r="P72" s="163">
        <v>244</v>
      </c>
      <c r="Q72" s="164">
        <v>326000</v>
      </c>
      <c r="R72" s="164">
        <v>342000</v>
      </c>
      <c r="S72" s="165">
        <v>354000</v>
      </c>
      <c r="T72" s="145" t="s">
        <v>178</v>
      </c>
      <c r="U72" s="122"/>
      <c r="V72" s="122"/>
    </row>
    <row r="73" spans="1:22" ht="57" hidden="1" customHeight="1" x14ac:dyDescent="0.25">
      <c r="A73" s="93"/>
      <c r="B73" s="146"/>
      <c r="C73" s="157"/>
      <c r="D73" s="155"/>
      <c r="E73" s="158"/>
      <c r="F73" s="159"/>
      <c r="G73" s="637" t="s">
        <v>360</v>
      </c>
      <c r="H73" s="637"/>
      <c r="I73" s="637"/>
      <c r="J73" s="638"/>
      <c r="K73" s="160">
        <v>124</v>
      </c>
      <c r="L73" s="148">
        <v>409</v>
      </c>
      <c r="M73" s="161">
        <v>4</v>
      </c>
      <c r="N73" s="161">
        <v>9</v>
      </c>
      <c r="O73" s="162" t="s">
        <v>256</v>
      </c>
      <c r="P73" s="163">
        <v>0</v>
      </c>
      <c r="Q73" s="164">
        <f>Q74</f>
        <v>0</v>
      </c>
      <c r="R73" s="164">
        <v>0</v>
      </c>
      <c r="S73" s="165">
        <v>0</v>
      </c>
      <c r="T73" s="145" t="s">
        <v>178</v>
      </c>
      <c r="U73" s="122"/>
      <c r="V73" s="122"/>
    </row>
    <row r="74" spans="1:22" ht="48.75" hidden="1" customHeight="1" x14ac:dyDescent="0.25">
      <c r="A74" s="93"/>
      <c r="B74" s="146"/>
      <c r="C74" s="157"/>
      <c r="D74" s="155"/>
      <c r="E74" s="158"/>
      <c r="F74" s="159"/>
      <c r="G74" s="637" t="s">
        <v>238</v>
      </c>
      <c r="H74" s="637"/>
      <c r="I74" s="637"/>
      <c r="J74" s="638"/>
      <c r="K74" s="160">
        <v>124</v>
      </c>
      <c r="L74" s="148">
        <v>409</v>
      </c>
      <c r="M74" s="161">
        <v>4</v>
      </c>
      <c r="N74" s="161">
        <v>9</v>
      </c>
      <c r="O74" s="162" t="s">
        <v>256</v>
      </c>
      <c r="P74" s="163">
        <v>200</v>
      </c>
      <c r="Q74" s="164">
        <f>Q75</f>
        <v>0</v>
      </c>
      <c r="R74" s="164">
        <v>0</v>
      </c>
      <c r="S74" s="165">
        <v>0</v>
      </c>
      <c r="T74" s="145" t="s">
        <v>178</v>
      </c>
      <c r="U74" s="122"/>
      <c r="V74" s="122"/>
    </row>
    <row r="75" spans="1:22" ht="31.5" hidden="1" customHeight="1" x14ac:dyDescent="0.25">
      <c r="A75" s="93"/>
      <c r="B75" s="146"/>
      <c r="C75" s="157"/>
      <c r="D75" s="155"/>
      <c r="E75" s="158"/>
      <c r="F75" s="159"/>
      <c r="G75" s="637" t="s">
        <v>165</v>
      </c>
      <c r="H75" s="637"/>
      <c r="I75" s="637"/>
      <c r="J75" s="638"/>
      <c r="K75" s="160">
        <v>124</v>
      </c>
      <c r="L75" s="148">
        <v>409</v>
      </c>
      <c r="M75" s="161">
        <v>4</v>
      </c>
      <c r="N75" s="161">
        <v>9</v>
      </c>
      <c r="O75" s="162" t="s">
        <v>256</v>
      </c>
      <c r="P75" s="163">
        <v>240</v>
      </c>
      <c r="Q75" s="164">
        <f>Q76</f>
        <v>0</v>
      </c>
      <c r="R75" s="164">
        <v>0</v>
      </c>
      <c r="S75" s="165">
        <v>0</v>
      </c>
      <c r="T75" s="145" t="s">
        <v>178</v>
      </c>
      <c r="U75" s="122"/>
      <c r="V75" s="122"/>
    </row>
    <row r="76" spans="1:22" ht="26.25" hidden="1" customHeight="1" x14ac:dyDescent="0.25">
      <c r="A76" s="93"/>
      <c r="B76" s="146"/>
      <c r="C76" s="157"/>
      <c r="D76" s="155"/>
      <c r="E76" s="158"/>
      <c r="F76" s="159"/>
      <c r="G76" s="637" t="s">
        <v>231</v>
      </c>
      <c r="H76" s="637"/>
      <c r="I76" s="637"/>
      <c r="J76" s="638"/>
      <c r="K76" s="160">
        <v>124</v>
      </c>
      <c r="L76" s="148">
        <v>409</v>
      </c>
      <c r="M76" s="161">
        <v>4</v>
      </c>
      <c r="N76" s="161">
        <v>9</v>
      </c>
      <c r="O76" s="162" t="s">
        <v>256</v>
      </c>
      <c r="P76" s="163">
        <v>244</v>
      </c>
      <c r="Q76" s="164">
        <v>0</v>
      </c>
      <c r="R76" s="164">
        <v>0</v>
      </c>
      <c r="S76" s="165">
        <v>0</v>
      </c>
      <c r="T76" s="145" t="s">
        <v>178</v>
      </c>
      <c r="U76" s="122"/>
      <c r="V76" s="122"/>
    </row>
    <row r="77" spans="1:22" ht="26.25" customHeight="1" x14ac:dyDescent="0.25">
      <c r="A77" s="93"/>
      <c r="B77" s="146"/>
      <c r="C77" s="171"/>
      <c r="D77" s="172"/>
      <c r="E77" s="173"/>
      <c r="F77" s="174"/>
      <c r="G77" s="173"/>
      <c r="H77" s="173"/>
      <c r="I77" s="173"/>
      <c r="J77" s="174" t="s">
        <v>378</v>
      </c>
      <c r="K77" s="160">
        <v>124</v>
      </c>
      <c r="L77" s="148"/>
      <c r="M77" s="161">
        <v>4</v>
      </c>
      <c r="N77" s="161">
        <v>9</v>
      </c>
      <c r="O77" s="162">
        <v>5540095280</v>
      </c>
      <c r="P77" s="163">
        <v>247</v>
      </c>
      <c r="Q77" s="164">
        <v>260000</v>
      </c>
      <c r="R77" s="164">
        <v>260000</v>
      </c>
      <c r="S77" s="165">
        <v>260000</v>
      </c>
      <c r="T77" s="145"/>
      <c r="U77" s="122"/>
      <c r="V77" s="122"/>
    </row>
    <row r="78" spans="1:22" ht="32.25" customHeight="1" x14ac:dyDescent="0.25">
      <c r="A78" s="93"/>
      <c r="B78" s="146"/>
      <c r="C78" s="171"/>
      <c r="D78" s="172"/>
      <c r="E78" s="173"/>
      <c r="F78" s="174"/>
      <c r="G78" s="173"/>
      <c r="H78" s="173"/>
      <c r="I78" s="173"/>
      <c r="J78" s="380" t="s">
        <v>379</v>
      </c>
      <c r="K78" s="147">
        <v>124</v>
      </c>
      <c r="L78" s="166"/>
      <c r="M78" s="149">
        <v>4</v>
      </c>
      <c r="N78" s="149">
        <v>12</v>
      </c>
      <c r="O78" s="150">
        <v>5590000000</v>
      </c>
      <c r="P78" s="151">
        <v>0</v>
      </c>
      <c r="Q78" s="152">
        <v>0</v>
      </c>
      <c r="R78" s="152">
        <v>0</v>
      </c>
      <c r="S78" s="153">
        <f>S79</f>
        <v>363000</v>
      </c>
      <c r="T78" s="145"/>
      <c r="U78" s="122"/>
      <c r="V78" s="122"/>
    </row>
    <row r="79" spans="1:22" ht="63.75" customHeight="1" x14ac:dyDescent="0.25">
      <c r="A79" s="93"/>
      <c r="B79" s="146"/>
      <c r="C79" s="171"/>
      <c r="D79" s="172"/>
      <c r="E79" s="173"/>
      <c r="F79" s="174"/>
      <c r="G79" s="173"/>
      <c r="H79" s="173"/>
      <c r="I79" s="173"/>
      <c r="J79" s="174" t="s">
        <v>380</v>
      </c>
      <c r="K79" s="160">
        <v>124</v>
      </c>
      <c r="L79" s="148"/>
      <c r="M79" s="161">
        <v>4</v>
      </c>
      <c r="N79" s="161">
        <v>12</v>
      </c>
      <c r="O79" s="162" t="s">
        <v>382</v>
      </c>
      <c r="P79" s="163">
        <v>240</v>
      </c>
      <c r="Q79" s="164">
        <v>0</v>
      </c>
      <c r="R79" s="164">
        <v>0</v>
      </c>
      <c r="S79" s="165">
        <f>S80</f>
        <v>363000</v>
      </c>
      <c r="T79" s="145"/>
      <c r="U79" s="122"/>
      <c r="V79" s="122"/>
    </row>
    <row r="80" spans="1:22" ht="33" customHeight="1" x14ac:dyDescent="0.25">
      <c r="A80" s="93"/>
      <c r="B80" s="146"/>
      <c r="C80" s="171"/>
      <c r="D80" s="172"/>
      <c r="E80" s="173"/>
      <c r="F80" s="174"/>
      <c r="G80" s="173"/>
      <c r="H80" s="173"/>
      <c r="I80" s="173"/>
      <c r="J80" s="174" t="s">
        <v>381</v>
      </c>
      <c r="K80" s="160">
        <v>124</v>
      </c>
      <c r="L80" s="148"/>
      <c r="M80" s="161">
        <v>4</v>
      </c>
      <c r="N80" s="161">
        <v>12</v>
      </c>
      <c r="O80" s="162" t="s">
        <v>382</v>
      </c>
      <c r="P80" s="163">
        <v>244</v>
      </c>
      <c r="Q80" s="164">
        <v>0</v>
      </c>
      <c r="R80" s="164">
        <v>0</v>
      </c>
      <c r="S80" s="165">
        <v>363000</v>
      </c>
      <c r="T80" s="145"/>
      <c r="U80" s="122"/>
      <c r="V80" s="122"/>
    </row>
    <row r="81" spans="1:22" ht="17.25" customHeight="1" x14ac:dyDescent="0.25">
      <c r="A81" s="93"/>
      <c r="B81" s="639" t="s">
        <v>169</v>
      </c>
      <c r="C81" s="639"/>
      <c r="D81" s="639"/>
      <c r="E81" s="639"/>
      <c r="F81" s="639"/>
      <c r="G81" s="639"/>
      <c r="H81" s="639"/>
      <c r="I81" s="639"/>
      <c r="J81" s="640"/>
      <c r="K81" s="147">
        <v>124</v>
      </c>
      <c r="L81" s="148">
        <v>500</v>
      </c>
      <c r="M81" s="149">
        <v>5</v>
      </c>
      <c r="N81" s="149">
        <v>0</v>
      </c>
      <c r="O81" s="150">
        <v>0</v>
      </c>
      <c r="P81" s="151">
        <v>0</v>
      </c>
      <c r="Q81" s="152">
        <f t="shared" ref="Q81:Q86" si="8">Q82</f>
        <v>105000</v>
      </c>
      <c r="R81" s="152">
        <f t="shared" ref="R81:S86" si="9">R82</f>
        <v>100000</v>
      </c>
      <c r="S81" s="153">
        <f t="shared" si="9"/>
        <v>100000</v>
      </c>
      <c r="T81" s="145" t="s">
        <v>178</v>
      </c>
      <c r="U81" s="122"/>
      <c r="V81" s="122"/>
    </row>
    <row r="82" spans="1:22" ht="18" customHeight="1" x14ac:dyDescent="0.25">
      <c r="A82" s="93"/>
      <c r="B82" s="146"/>
      <c r="C82" s="154"/>
      <c r="D82" s="641" t="s">
        <v>35</v>
      </c>
      <c r="E82" s="641"/>
      <c r="F82" s="641"/>
      <c r="G82" s="641"/>
      <c r="H82" s="641"/>
      <c r="I82" s="641"/>
      <c r="J82" s="642"/>
      <c r="K82" s="147">
        <v>124</v>
      </c>
      <c r="L82" s="148">
        <v>503</v>
      </c>
      <c r="M82" s="149">
        <v>5</v>
      </c>
      <c r="N82" s="149">
        <v>3</v>
      </c>
      <c r="O82" s="150">
        <v>0</v>
      </c>
      <c r="P82" s="151">
        <v>0</v>
      </c>
      <c r="Q82" s="152">
        <f t="shared" si="8"/>
        <v>105000</v>
      </c>
      <c r="R82" s="152">
        <f t="shared" si="9"/>
        <v>100000</v>
      </c>
      <c r="S82" s="153">
        <f t="shared" si="9"/>
        <v>100000</v>
      </c>
      <c r="T82" s="145" t="s">
        <v>178</v>
      </c>
      <c r="U82" s="122"/>
      <c r="V82" s="122"/>
    </row>
    <row r="83" spans="1:22" ht="53.25" customHeight="1" x14ac:dyDescent="0.25">
      <c r="A83" s="93"/>
      <c r="B83" s="146"/>
      <c r="C83" s="157"/>
      <c r="D83" s="156"/>
      <c r="E83" s="637" t="s">
        <v>230</v>
      </c>
      <c r="F83" s="637"/>
      <c r="G83" s="637"/>
      <c r="H83" s="637"/>
      <c r="I83" s="637"/>
      <c r="J83" s="638"/>
      <c r="K83" s="160">
        <v>124</v>
      </c>
      <c r="L83" s="148">
        <v>503</v>
      </c>
      <c r="M83" s="161">
        <v>5</v>
      </c>
      <c r="N83" s="161">
        <v>3</v>
      </c>
      <c r="O83" s="162">
        <v>5500000000</v>
      </c>
      <c r="P83" s="163">
        <v>0</v>
      </c>
      <c r="Q83" s="164">
        <f t="shared" si="8"/>
        <v>105000</v>
      </c>
      <c r="R83" s="164">
        <f t="shared" si="9"/>
        <v>100000</v>
      </c>
      <c r="S83" s="165">
        <f t="shared" si="9"/>
        <v>100000</v>
      </c>
      <c r="T83" s="145" t="s">
        <v>178</v>
      </c>
      <c r="U83" s="122"/>
      <c r="V83" s="122"/>
    </row>
    <row r="84" spans="1:22" ht="36.75" customHeight="1" x14ac:dyDescent="0.25">
      <c r="A84" s="93"/>
      <c r="B84" s="146"/>
      <c r="C84" s="157"/>
      <c r="D84" s="155"/>
      <c r="E84" s="159"/>
      <c r="F84" s="637" t="s">
        <v>193</v>
      </c>
      <c r="G84" s="637"/>
      <c r="H84" s="637"/>
      <c r="I84" s="637"/>
      <c r="J84" s="638"/>
      <c r="K84" s="160">
        <v>124</v>
      </c>
      <c r="L84" s="148">
        <v>503</v>
      </c>
      <c r="M84" s="161">
        <v>5</v>
      </c>
      <c r="N84" s="161">
        <v>3</v>
      </c>
      <c r="O84" s="162">
        <v>5550000000</v>
      </c>
      <c r="P84" s="163">
        <v>0</v>
      </c>
      <c r="Q84" s="164">
        <f t="shared" si="8"/>
        <v>105000</v>
      </c>
      <c r="R84" s="164">
        <f t="shared" si="9"/>
        <v>100000</v>
      </c>
      <c r="S84" s="165">
        <f t="shared" si="9"/>
        <v>100000</v>
      </c>
      <c r="T84" s="145" t="s">
        <v>178</v>
      </c>
      <c r="U84" s="122"/>
      <c r="V84" s="122"/>
    </row>
    <row r="85" spans="1:22" ht="18" customHeight="1" x14ac:dyDescent="0.25">
      <c r="A85" s="93"/>
      <c r="B85" s="146"/>
      <c r="C85" s="157"/>
      <c r="D85" s="155"/>
      <c r="E85" s="159"/>
      <c r="F85" s="159"/>
      <c r="G85" s="158"/>
      <c r="H85" s="158"/>
      <c r="I85" s="158"/>
      <c r="J85" s="159" t="s">
        <v>194</v>
      </c>
      <c r="K85" s="160">
        <v>124</v>
      </c>
      <c r="L85" s="148">
        <v>503</v>
      </c>
      <c r="M85" s="161">
        <v>5</v>
      </c>
      <c r="N85" s="161">
        <v>3</v>
      </c>
      <c r="O85" s="162">
        <v>5550095310</v>
      </c>
      <c r="P85" s="163">
        <v>0</v>
      </c>
      <c r="Q85" s="164">
        <f t="shared" si="8"/>
        <v>105000</v>
      </c>
      <c r="R85" s="164">
        <f t="shared" si="9"/>
        <v>100000</v>
      </c>
      <c r="S85" s="165">
        <f t="shared" si="9"/>
        <v>100000</v>
      </c>
      <c r="T85" s="145"/>
      <c r="U85" s="122"/>
      <c r="V85" s="122"/>
    </row>
    <row r="86" spans="1:22" ht="18.75" customHeight="1" x14ac:dyDescent="0.25">
      <c r="A86" s="93"/>
      <c r="B86" s="146"/>
      <c r="C86" s="157"/>
      <c r="D86" s="155"/>
      <c r="E86" s="159"/>
      <c r="F86" s="159"/>
      <c r="G86" s="158"/>
      <c r="H86" s="158"/>
      <c r="I86" s="158"/>
      <c r="J86" s="159" t="s">
        <v>155</v>
      </c>
      <c r="K86" s="160">
        <v>124</v>
      </c>
      <c r="L86" s="148">
        <v>503</v>
      </c>
      <c r="M86" s="161">
        <v>5</v>
      </c>
      <c r="N86" s="161">
        <v>3</v>
      </c>
      <c r="O86" s="162">
        <v>5550095310</v>
      </c>
      <c r="P86" s="163">
        <v>240</v>
      </c>
      <c r="Q86" s="164">
        <f t="shared" si="8"/>
        <v>105000</v>
      </c>
      <c r="R86" s="164">
        <f t="shared" si="9"/>
        <v>100000</v>
      </c>
      <c r="S86" s="165">
        <f t="shared" si="9"/>
        <v>100000</v>
      </c>
      <c r="T86" s="145"/>
      <c r="U86" s="122"/>
      <c r="V86" s="122"/>
    </row>
    <row r="87" spans="1:22" ht="17.25" customHeight="1" x14ac:dyDescent="0.25">
      <c r="A87" s="93"/>
      <c r="B87" s="146"/>
      <c r="C87" s="157"/>
      <c r="D87" s="155"/>
      <c r="E87" s="158"/>
      <c r="F87" s="159"/>
      <c r="G87" s="637" t="s">
        <v>232</v>
      </c>
      <c r="H87" s="637"/>
      <c r="I87" s="637"/>
      <c r="J87" s="638"/>
      <c r="K87" s="160">
        <v>124</v>
      </c>
      <c r="L87" s="148">
        <v>503</v>
      </c>
      <c r="M87" s="161">
        <v>5</v>
      </c>
      <c r="N87" s="161">
        <v>3</v>
      </c>
      <c r="O87" s="162">
        <v>5550095310</v>
      </c>
      <c r="P87" s="163">
        <v>244</v>
      </c>
      <c r="Q87" s="164">
        <v>105000</v>
      </c>
      <c r="R87" s="164">
        <v>100000</v>
      </c>
      <c r="S87" s="165">
        <v>100000</v>
      </c>
      <c r="T87" s="145" t="s">
        <v>178</v>
      </c>
      <c r="U87" s="122"/>
      <c r="V87" s="122"/>
    </row>
    <row r="88" spans="1:22" ht="15.75" customHeight="1" x14ac:dyDescent="0.25">
      <c r="A88" s="93"/>
      <c r="B88" s="639" t="s">
        <v>172</v>
      </c>
      <c r="C88" s="639"/>
      <c r="D88" s="639"/>
      <c r="E88" s="639"/>
      <c r="F88" s="639"/>
      <c r="G88" s="639"/>
      <c r="H88" s="639"/>
      <c r="I88" s="639"/>
      <c r="J88" s="640"/>
      <c r="K88" s="147">
        <v>124</v>
      </c>
      <c r="L88" s="148">
        <v>800</v>
      </c>
      <c r="M88" s="149">
        <v>8</v>
      </c>
      <c r="N88" s="149">
        <v>0</v>
      </c>
      <c r="O88" s="150">
        <v>0</v>
      </c>
      <c r="P88" s="151">
        <v>0</v>
      </c>
      <c r="Q88" s="152">
        <f t="shared" ref="Q88:S90" si="10">Q89</f>
        <v>1637095</v>
      </c>
      <c r="R88" s="152">
        <f t="shared" si="10"/>
        <v>1586150</v>
      </c>
      <c r="S88" s="153">
        <f t="shared" si="10"/>
        <v>1586150</v>
      </c>
      <c r="T88" s="145" t="s">
        <v>178</v>
      </c>
      <c r="U88" s="122"/>
      <c r="V88" s="122"/>
    </row>
    <row r="89" spans="1:22" ht="14.25" customHeight="1" x14ac:dyDescent="0.25">
      <c r="A89" s="93"/>
      <c r="B89" s="146"/>
      <c r="C89" s="154"/>
      <c r="D89" s="641" t="s">
        <v>36</v>
      </c>
      <c r="E89" s="641"/>
      <c r="F89" s="641"/>
      <c r="G89" s="641"/>
      <c r="H89" s="641"/>
      <c r="I89" s="641"/>
      <c r="J89" s="642"/>
      <c r="K89" s="147">
        <v>124</v>
      </c>
      <c r="L89" s="148">
        <v>801</v>
      </c>
      <c r="M89" s="149">
        <v>8</v>
      </c>
      <c r="N89" s="149">
        <v>1</v>
      </c>
      <c r="O89" s="150">
        <v>0</v>
      </c>
      <c r="P89" s="151">
        <v>0</v>
      </c>
      <c r="Q89" s="152">
        <f t="shared" si="10"/>
        <v>1637095</v>
      </c>
      <c r="R89" s="152">
        <f t="shared" si="10"/>
        <v>1586150</v>
      </c>
      <c r="S89" s="153">
        <f t="shared" si="10"/>
        <v>1586150</v>
      </c>
      <c r="T89" s="145" t="s">
        <v>178</v>
      </c>
      <c r="U89" s="122"/>
      <c r="V89" s="122"/>
    </row>
    <row r="90" spans="1:22" ht="53.25" customHeight="1" x14ac:dyDescent="0.25">
      <c r="A90" s="93"/>
      <c r="B90" s="146"/>
      <c r="C90" s="157"/>
      <c r="D90" s="156"/>
      <c r="E90" s="637" t="s">
        <v>230</v>
      </c>
      <c r="F90" s="637"/>
      <c r="G90" s="637"/>
      <c r="H90" s="637"/>
      <c r="I90" s="637"/>
      <c r="J90" s="638"/>
      <c r="K90" s="160">
        <v>124</v>
      </c>
      <c r="L90" s="148">
        <v>801</v>
      </c>
      <c r="M90" s="161">
        <v>8</v>
      </c>
      <c r="N90" s="161">
        <v>1</v>
      </c>
      <c r="O90" s="162">
        <v>5500000000</v>
      </c>
      <c r="P90" s="163">
        <v>0</v>
      </c>
      <c r="Q90" s="164">
        <f t="shared" si="10"/>
        <v>1637095</v>
      </c>
      <c r="R90" s="164">
        <f t="shared" si="10"/>
        <v>1586150</v>
      </c>
      <c r="S90" s="165">
        <f t="shared" si="10"/>
        <v>1586150</v>
      </c>
      <c r="T90" s="145" t="s">
        <v>178</v>
      </c>
      <c r="U90" s="122"/>
      <c r="V90" s="122"/>
    </row>
    <row r="91" spans="1:22" ht="16.5" customHeight="1" x14ac:dyDescent="0.25">
      <c r="A91" s="93"/>
      <c r="B91" s="146"/>
      <c r="C91" s="157"/>
      <c r="D91" s="155"/>
      <c r="E91" s="159"/>
      <c r="F91" s="637" t="s">
        <v>195</v>
      </c>
      <c r="G91" s="637"/>
      <c r="H91" s="637"/>
      <c r="I91" s="637"/>
      <c r="J91" s="638"/>
      <c r="K91" s="160">
        <v>124</v>
      </c>
      <c r="L91" s="148">
        <v>801</v>
      </c>
      <c r="M91" s="161">
        <v>8</v>
      </c>
      <c r="N91" s="161">
        <v>1</v>
      </c>
      <c r="O91" s="162">
        <v>5560000000</v>
      </c>
      <c r="P91" s="163">
        <v>0</v>
      </c>
      <c r="Q91" s="164">
        <f>Q93+Q97+Q94</f>
        <v>1637095</v>
      </c>
      <c r="R91" s="164">
        <f>R92+R97+R94</f>
        <v>1586150</v>
      </c>
      <c r="S91" s="165">
        <f>S92+S97+S94</f>
        <v>1586150</v>
      </c>
      <c r="T91" s="145" t="s">
        <v>178</v>
      </c>
      <c r="U91" s="122"/>
      <c r="V91" s="122"/>
    </row>
    <row r="92" spans="1:22" ht="36.75" customHeight="1" x14ac:dyDescent="0.25">
      <c r="A92" s="93"/>
      <c r="B92" s="146"/>
      <c r="C92" s="157"/>
      <c r="D92" s="155"/>
      <c r="E92" s="159"/>
      <c r="F92" s="159"/>
      <c r="G92" s="158"/>
      <c r="H92" s="158"/>
      <c r="I92" s="158"/>
      <c r="J92" s="159" t="s">
        <v>196</v>
      </c>
      <c r="K92" s="160">
        <v>124</v>
      </c>
      <c r="L92" s="148">
        <v>801</v>
      </c>
      <c r="M92" s="161">
        <v>8</v>
      </c>
      <c r="N92" s="161">
        <v>1</v>
      </c>
      <c r="O92" s="162">
        <v>5560075080</v>
      </c>
      <c r="P92" s="163">
        <v>0</v>
      </c>
      <c r="Q92" s="164">
        <f>Q93</f>
        <v>1035990</v>
      </c>
      <c r="R92" s="164">
        <f>R93</f>
        <v>1216150</v>
      </c>
      <c r="S92" s="165">
        <f>S93</f>
        <v>1216150</v>
      </c>
      <c r="T92" s="145"/>
      <c r="U92" s="122"/>
      <c r="V92" s="122"/>
    </row>
    <row r="93" spans="1:22" ht="15.75" customHeight="1" x14ac:dyDescent="0.25">
      <c r="A93" s="93"/>
      <c r="B93" s="146"/>
      <c r="C93" s="157"/>
      <c r="D93" s="155"/>
      <c r="E93" s="158"/>
      <c r="F93" s="159"/>
      <c r="G93" s="637" t="s">
        <v>95</v>
      </c>
      <c r="H93" s="637"/>
      <c r="I93" s="637"/>
      <c r="J93" s="638"/>
      <c r="K93" s="160">
        <v>124</v>
      </c>
      <c r="L93" s="148">
        <v>801</v>
      </c>
      <c r="M93" s="161">
        <v>8</v>
      </c>
      <c r="N93" s="161">
        <v>1</v>
      </c>
      <c r="O93" s="162">
        <v>5560075080</v>
      </c>
      <c r="P93" s="163" t="s">
        <v>197</v>
      </c>
      <c r="Q93" s="164">
        <v>1035990</v>
      </c>
      <c r="R93" s="164">
        <v>1216150</v>
      </c>
      <c r="S93" s="165">
        <v>1216150</v>
      </c>
      <c r="T93" s="145" t="s">
        <v>178</v>
      </c>
      <c r="U93" s="122"/>
      <c r="V93" s="122"/>
    </row>
    <row r="94" spans="1:22" ht="15.75" customHeight="1" x14ac:dyDescent="0.25">
      <c r="A94" s="93"/>
      <c r="B94" s="146"/>
      <c r="C94" s="157"/>
      <c r="D94" s="155"/>
      <c r="E94" s="159"/>
      <c r="F94" s="159"/>
      <c r="G94" s="158"/>
      <c r="H94" s="158"/>
      <c r="I94" s="158"/>
      <c r="J94" s="159" t="s">
        <v>377</v>
      </c>
      <c r="K94" s="160">
        <v>124</v>
      </c>
      <c r="L94" s="148"/>
      <c r="M94" s="161">
        <v>8</v>
      </c>
      <c r="N94" s="161">
        <v>1</v>
      </c>
      <c r="O94" s="162">
        <v>5560097030</v>
      </c>
      <c r="P94" s="163">
        <v>0</v>
      </c>
      <c r="Q94" s="164">
        <f t="shared" ref="Q94:S95" si="11">Q95</f>
        <v>180160</v>
      </c>
      <c r="R94" s="164">
        <f t="shared" si="11"/>
        <v>0</v>
      </c>
      <c r="S94" s="165">
        <f t="shared" si="11"/>
        <v>0</v>
      </c>
      <c r="T94" s="145"/>
      <c r="U94" s="122"/>
      <c r="V94" s="122"/>
    </row>
    <row r="95" spans="1:22" ht="15.75" customHeight="1" x14ac:dyDescent="0.25">
      <c r="A95" s="93"/>
      <c r="B95" s="146"/>
      <c r="C95" s="157"/>
      <c r="D95" s="155"/>
      <c r="E95" s="159"/>
      <c r="F95" s="159"/>
      <c r="G95" s="158"/>
      <c r="H95" s="158"/>
      <c r="I95" s="158"/>
      <c r="J95" s="159" t="s">
        <v>229</v>
      </c>
      <c r="K95" s="160">
        <v>124</v>
      </c>
      <c r="L95" s="148"/>
      <c r="M95" s="161">
        <v>8</v>
      </c>
      <c r="N95" s="161">
        <v>1</v>
      </c>
      <c r="O95" s="162">
        <v>5560097030</v>
      </c>
      <c r="P95" s="163">
        <v>500</v>
      </c>
      <c r="Q95" s="164">
        <f t="shared" si="11"/>
        <v>180160</v>
      </c>
      <c r="R95" s="164">
        <f t="shared" si="11"/>
        <v>0</v>
      </c>
      <c r="S95" s="165">
        <f t="shared" si="11"/>
        <v>0</v>
      </c>
      <c r="T95" s="145"/>
      <c r="U95" s="122"/>
      <c r="V95" s="122"/>
    </row>
    <row r="96" spans="1:22" ht="15.75" customHeight="1" x14ac:dyDescent="0.25">
      <c r="A96" s="93"/>
      <c r="B96" s="146"/>
      <c r="C96" s="157"/>
      <c r="D96" s="155"/>
      <c r="E96" s="159"/>
      <c r="F96" s="159"/>
      <c r="G96" s="158"/>
      <c r="H96" s="158"/>
      <c r="I96" s="158"/>
      <c r="J96" s="159" t="s">
        <v>95</v>
      </c>
      <c r="K96" s="160">
        <v>124</v>
      </c>
      <c r="L96" s="148"/>
      <c r="M96" s="161">
        <v>8</v>
      </c>
      <c r="N96" s="161">
        <v>1</v>
      </c>
      <c r="O96" s="162">
        <v>5560097030</v>
      </c>
      <c r="P96" s="163">
        <v>540</v>
      </c>
      <c r="Q96" s="164">
        <v>180160</v>
      </c>
      <c r="R96" s="164">
        <v>0</v>
      </c>
      <c r="S96" s="165">
        <v>0</v>
      </c>
      <c r="T96" s="145"/>
      <c r="U96" s="122"/>
      <c r="V96" s="122"/>
    </row>
    <row r="97" spans="1:22" ht="31.5" customHeight="1" x14ac:dyDescent="0.25">
      <c r="A97" s="93"/>
      <c r="B97" s="146"/>
      <c r="C97" s="157"/>
      <c r="D97" s="155"/>
      <c r="E97" s="159"/>
      <c r="F97" s="159"/>
      <c r="G97" s="158"/>
      <c r="H97" s="158"/>
      <c r="I97" s="158"/>
      <c r="J97" s="159" t="s">
        <v>175</v>
      </c>
      <c r="K97" s="160">
        <v>124</v>
      </c>
      <c r="L97" s="148">
        <v>801</v>
      </c>
      <c r="M97" s="161">
        <v>8</v>
      </c>
      <c r="N97" s="161">
        <v>1</v>
      </c>
      <c r="O97" s="162">
        <v>5560095220</v>
      </c>
      <c r="P97" s="163">
        <v>0</v>
      </c>
      <c r="Q97" s="164">
        <f>Q98</f>
        <v>420945</v>
      </c>
      <c r="R97" s="164">
        <f>R98</f>
        <v>370000</v>
      </c>
      <c r="S97" s="165">
        <f>S98</f>
        <v>370000</v>
      </c>
      <c r="T97" s="145"/>
      <c r="U97" s="122"/>
      <c r="V97" s="122"/>
    </row>
    <row r="98" spans="1:22" ht="30.75" customHeight="1" x14ac:dyDescent="0.25">
      <c r="A98" s="93"/>
      <c r="B98" s="146"/>
      <c r="C98" s="157"/>
      <c r="D98" s="155"/>
      <c r="E98" s="159"/>
      <c r="F98" s="637" t="s">
        <v>165</v>
      </c>
      <c r="G98" s="637"/>
      <c r="H98" s="637"/>
      <c r="I98" s="637"/>
      <c r="J98" s="638"/>
      <c r="K98" s="160">
        <v>124</v>
      </c>
      <c r="L98" s="148">
        <v>801</v>
      </c>
      <c r="M98" s="161">
        <v>8</v>
      </c>
      <c r="N98" s="161">
        <v>1</v>
      </c>
      <c r="O98" s="162">
        <v>5560095220</v>
      </c>
      <c r="P98" s="163">
        <v>240</v>
      </c>
      <c r="Q98" s="164">
        <f>Q99+Q100</f>
        <v>420945</v>
      </c>
      <c r="R98" s="164">
        <f>R99+R100</f>
        <v>370000</v>
      </c>
      <c r="S98" s="165">
        <f>S99+S100</f>
        <v>370000</v>
      </c>
      <c r="T98" s="145" t="s">
        <v>178</v>
      </c>
      <c r="U98" s="122"/>
      <c r="V98" s="122"/>
    </row>
    <row r="99" spans="1:22" ht="18.75" customHeight="1" thickBot="1" x14ac:dyDescent="0.3">
      <c r="A99" s="93"/>
      <c r="B99" s="178"/>
      <c r="C99" s="179"/>
      <c r="D99" s="180"/>
      <c r="E99" s="181"/>
      <c r="F99" s="182"/>
      <c r="G99" s="637" t="s">
        <v>231</v>
      </c>
      <c r="H99" s="637"/>
      <c r="I99" s="637"/>
      <c r="J99" s="638"/>
      <c r="K99" s="160">
        <v>124</v>
      </c>
      <c r="L99" s="148">
        <v>801</v>
      </c>
      <c r="M99" s="161">
        <v>8</v>
      </c>
      <c r="N99" s="161">
        <v>1</v>
      </c>
      <c r="O99" s="162">
        <v>5560095220</v>
      </c>
      <c r="P99" s="163">
        <v>244</v>
      </c>
      <c r="Q99" s="164">
        <v>260145</v>
      </c>
      <c r="R99" s="164">
        <v>250000</v>
      </c>
      <c r="S99" s="165">
        <v>250000</v>
      </c>
      <c r="T99" s="145" t="s">
        <v>178</v>
      </c>
      <c r="U99" s="122"/>
      <c r="V99" s="122"/>
    </row>
    <row r="100" spans="1:22" ht="18.75" customHeight="1" thickBot="1" x14ac:dyDescent="0.3">
      <c r="A100" s="381"/>
      <c r="B100" s="382"/>
      <c r="C100" s="383"/>
      <c r="D100" s="384"/>
      <c r="E100" s="385"/>
      <c r="F100" s="385"/>
      <c r="G100" s="386"/>
      <c r="H100" s="386"/>
      <c r="I100" s="386"/>
      <c r="J100" s="158" t="s">
        <v>378</v>
      </c>
      <c r="K100" s="160">
        <v>124</v>
      </c>
      <c r="L100" s="387"/>
      <c r="M100" s="389">
        <v>8</v>
      </c>
      <c r="N100" s="389">
        <v>1</v>
      </c>
      <c r="O100" s="391">
        <v>5560095220</v>
      </c>
      <c r="P100" s="163">
        <v>247</v>
      </c>
      <c r="Q100" s="394">
        <v>160800</v>
      </c>
      <c r="R100" s="394">
        <v>120000</v>
      </c>
      <c r="S100" s="394">
        <v>120000</v>
      </c>
      <c r="T100" s="145"/>
      <c r="U100" s="122"/>
      <c r="V100" s="122"/>
    </row>
    <row r="101" spans="1:22" ht="15" customHeight="1" thickBot="1" x14ac:dyDescent="0.3">
      <c r="A101" s="92"/>
      <c r="B101" s="183"/>
      <c r="C101" s="184"/>
      <c r="D101" s="184"/>
      <c r="E101" s="184"/>
      <c r="F101" s="184"/>
      <c r="G101" s="184"/>
      <c r="H101" s="184"/>
      <c r="I101" s="184"/>
      <c r="J101" s="183" t="s">
        <v>198</v>
      </c>
      <c r="K101" s="388"/>
      <c r="L101" s="187">
        <v>0</v>
      </c>
      <c r="M101" s="388"/>
      <c r="N101" s="388"/>
      <c r="O101" s="390"/>
      <c r="P101" s="392"/>
      <c r="Q101" s="393">
        <f>Q88+Q81+Q66+Q54+Q44+Q10</f>
        <v>4495560</v>
      </c>
      <c r="R101" s="393">
        <f>R88+R81+R66+R54+R44+R10</f>
        <v>4306000</v>
      </c>
      <c r="S101" s="395">
        <f>S88+S81+S66+S54+S44+S10+S78</f>
        <v>4722900</v>
      </c>
      <c r="T101" s="192" t="s">
        <v>178</v>
      </c>
      <c r="U101" s="122"/>
      <c r="V101" s="122"/>
    </row>
    <row r="102" spans="1:22" ht="11.25" customHeight="1" x14ac:dyDescent="0.25">
      <c r="A102" s="92"/>
      <c r="B102" s="193"/>
      <c r="C102" s="193"/>
      <c r="D102" s="193"/>
      <c r="E102" s="193"/>
      <c r="F102" s="193"/>
      <c r="G102" s="193"/>
      <c r="H102" s="193"/>
      <c r="I102" s="193"/>
      <c r="J102" s="193"/>
      <c r="K102" s="192"/>
      <c r="L102" s="192"/>
      <c r="M102" s="192"/>
      <c r="N102" s="192"/>
      <c r="O102" s="194"/>
      <c r="P102" s="194"/>
      <c r="Q102" s="195"/>
      <c r="R102" s="195"/>
      <c r="S102" s="195"/>
      <c r="T102" s="192" t="s">
        <v>178</v>
      </c>
      <c r="U102" s="122"/>
      <c r="V102" s="122"/>
    </row>
    <row r="103" spans="1:22" ht="12.75" customHeight="1" x14ac:dyDescent="0.2">
      <c r="A103" s="92"/>
      <c r="B103" s="96"/>
      <c r="C103" s="96"/>
      <c r="D103" s="96"/>
      <c r="E103" s="96"/>
      <c r="F103" s="96"/>
      <c r="G103" s="96"/>
      <c r="H103" s="96"/>
      <c r="I103" s="96"/>
      <c r="J103" s="96"/>
      <c r="K103" s="97"/>
      <c r="L103" s="97"/>
      <c r="M103" s="97"/>
      <c r="N103" s="97"/>
      <c r="O103" s="98"/>
      <c r="P103" s="98"/>
      <c r="Q103" s="90"/>
      <c r="R103" s="90"/>
      <c r="S103" s="90"/>
      <c r="T103" s="91"/>
    </row>
    <row r="104" spans="1:22" ht="12.75" customHeight="1" x14ac:dyDescent="0.2">
      <c r="A104" s="92"/>
      <c r="B104" s="96"/>
      <c r="C104" s="96"/>
      <c r="D104" s="96"/>
      <c r="E104" s="96"/>
      <c r="F104" s="96"/>
      <c r="G104" s="96"/>
      <c r="H104" s="96"/>
      <c r="I104" s="96" t="s">
        <v>199</v>
      </c>
      <c r="J104" s="96"/>
      <c r="K104" s="97"/>
      <c r="L104" s="97"/>
      <c r="M104" s="97"/>
      <c r="N104" s="97"/>
      <c r="O104" s="98"/>
      <c r="P104" s="98"/>
      <c r="Q104" s="86"/>
      <c r="R104" s="86"/>
      <c r="S104" s="86"/>
    </row>
    <row r="105" spans="1:22" ht="12.75" customHeight="1" x14ac:dyDescent="0.2">
      <c r="A105" s="92"/>
      <c r="B105" s="96"/>
      <c r="C105" s="96"/>
      <c r="D105" s="96"/>
      <c r="E105" s="96"/>
      <c r="F105" s="96"/>
      <c r="G105" s="96"/>
      <c r="H105" s="96"/>
      <c r="I105" s="96"/>
      <c r="J105" s="96"/>
      <c r="K105" s="97"/>
      <c r="L105" s="97"/>
      <c r="M105" s="97"/>
      <c r="N105" s="97"/>
      <c r="O105" s="98"/>
      <c r="P105" s="98"/>
      <c r="Q105" s="86"/>
      <c r="R105" s="86"/>
      <c r="S105" s="86"/>
    </row>
    <row r="106" spans="1:22" ht="12.75" customHeight="1" x14ac:dyDescent="0.2">
      <c r="A106" s="92"/>
      <c r="B106" s="96"/>
      <c r="C106" s="96"/>
      <c r="D106" s="96"/>
      <c r="E106" s="96"/>
      <c r="F106" s="96"/>
      <c r="G106" s="96"/>
      <c r="H106" s="96"/>
      <c r="I106" s="96" t="s">
        <v>199</v>
      </c>
      <c r="J106" s="96"/>
      <c r="K106" s="97"/>
      <c r="L106" s="97"/>
      <c r="M106" s="97"/>
      <c r="N106" s="97"/>
      <c r="O106" s="98"/>
      <c r="P106" s="98"/>
      <c r="Q106" s="86"/>
      <c r="R106" s="86"/>
      <c r="S106" s="86"/>
    </row>
    <row r="107" spans="1:22" ht="12.75" customHeight="1" x14ac:dyDescent="0.2">
      <c r="A107" s="92"/>
      <c r="B107" s="96"/>
      <c r="C107" s="96"/>
      <c r="D107" s="96"/>
      <c r="E107" s="96"/>
      <c r="F107" s="96"/>
      <c r="G107" s="96"/>
      <c r="H107" s="96"/>
      <c r="I107" s="96"/>
      <c r="J107" s="96"/>
      <c r="K107" s="97"/>
      <c r="L107" s="97"/>
      <c r="M107" s="97"/>
      <c r="N107" s="97"/>
      <c r="O107" s="98"/>
      <c r="P107" s="98"/>
      <c r="Q107" s="86"/>
      <c r="R107" s="86"/>
      <c r="S107" s="86"/>
    </row>
    <row r="108" spans="1:22" ht="12.75" customHeight="1" x14ac:dyDescent="0.2">
      <c r="A108" s="92"/>
      <c r="B108" s="96"/>
      <c r="C108" s="96"/>
      <c r="D108" s="96"/>
      <c r="E108" s="96"/>
      <c r="F108" s="96"/>
      <c r="G108" s="96"/>
      <c r="H108" s="96"/>
      <c r="I108" s="96"/>
      <c r="J108" s="96"/>
      <c r="K108" s="97"/>
      <c r="L108" s="97"/>
      <c r="M108" s="97"/>
      <c r="N108" s="97"/>
      <c r="O108" s="98"/>
      <c r="P108" s="98"/>
      <c r="Q108" s="86"/>
      <c r="R108" s="86"/>
      <c r="S108" s="86"/>
    </row>
    <row r="109" spans="1:22" ht="12.75" customHeight="1" x14ac:dyDescent="0.2">
      <c r="A109" s="92"/>
      <c r="B109" s="96"/>
      <c r="C109" s="96"/>
      <c r="D109" s="96"/>
      <c r="E109" s="96"/>
      <c r="F109" s="96"/>
      <c r="G109" s="96"/>
      <c r="H109" s="96"/>
      <c r="I109" s="96"/>
      <c r="J109" s="96"/>
      <c r="K109" s="97"/>
      <c r="L109" s="97"/>
      <c r="M109" s="97"/>
      <c r="N109" s="97"/>
      <c r="O109" s="98"/>
      <c r="P109" s="98"/>
      <c r="Q109" s="86"/>
      <c r="R109" s="86"/>
      <c r="S109" s="86"/>
    </row>
    <row r="110" spans="1:22" ht="12.75" customHeight="1" x14ac:dyDescent="0.2">
      <c r="A110" s="92"/>
      <c r="B110" s="99"/>
      <c r="C110" s="99"/>
      <c r="D110" s="99"/>
      <c r="E110" s="99"/>
      <c r="F110" s="99"/>
      <c r="G110" s="99"/>
      <c r="H110" s="99"/>
      <c r="I110" s="99"/>
      <c r="J110" s="99"/>
      <c r="K110" s="97"/>
      <c r="L110" s="97"/>
      <c r="M110" s="97"/>
      <c r="N110" s="97"/>
      <c r="O110" s="98"/>
      <c r="P110" s="98"/>
    </row>
  </sheetData>
  <mergeCells count="53">
    <mergeCell ref="Q1:V1"/>
    <mergeCell ref="Q2:V2"/>
    <mergeCell ref="Q3:V3"/>
    <mergeCell ref="Q4:V4"/>
    <mergeCell ref="B6:S6"/>
    <mergeCell ref="B8:J8"/>
    <mergeCell ref="B9:J9"/>
    <mergeCell ref="B10:J10"/>
    <mergeCell ref="D11:J11"/>
    <mergeCell ref="E12:J12"/>
    <mergeCell ref="F14:J14"/>
    <mergeCell ref="G17:J17"/>
    <mergeCell ref="D19:J19"/>
    <mergeCell ref="E20:J20"/>
    <mergeCell ref="F21:J21"/>
    <mergeCell ref="G22:J22"/>
    <mergeCell ref="G25:J25"/>
    <mergeCell ref="B44:J44"/>
    <mergeCell ref="D45:J45"/>
    <mergeCell ref="E46:J46"/>
    <mergeCell ref="F47:J47"/>
    <mergeCell ref="G48:J48"/>
    <mergeCell ref="G53:J53"/>
    <mergeCell ref="B54:J54"/>
    <mergeCell ref="D55:J55"/>
    <mergeCell ref="E56:J56"/>
    <mergeCell ref="F57:J57"/>
    <mergeCell ref="G65:J65"/>
    <mergeCell ref="B66:J66"/>
    <mergeCell ref="D68:J68"/>
    <mergeCell ref="G61:J61"/>
    <mergeCell ref="G64:J64"/>
    <mergeCell ref="G63:J63"/>
    <mergeCell ref="G62:J62"/>
    <mergeCell ref="E69:J69"/>
    <mergeCell ref="B81:J81"/>
    <mergeCell ref="D82:J82"/>
    <mergeCell ref="E83:J83"/>
    <mergeCell ref="G76:J76"/>
    <mergeCell ref="F70:J70"/>
    <mergeCell ref="G72:J72"/>
    <mergeCell ref="G75:J75"/>
    <mergeCell ref="G74:J74"/>
    <mergeCell ref="G73:J73"/>
    <mergeCell ref="F84:J84"/>
    <mergeCell ref="G87:J87"/>
    <mergeCell ref="G99:J99"/>
    <mergeCell ref="B88:J88"/>
    <mergeCell ref="D89:J89"/>
    <mergeCell ref="E90:J90"/>
    <mergeCell ref="F91:J91"/>
    <mergeCell ref="G93:J93"/>
    <mergeCell ref="F98:J98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showGridLines="0" view="pageBreakPreview" topLeftCell="J1" zoomScale="90" zoomScaleNormal="100" zoomScaleSheetLayoutView="90" workbookViewId="0">
      <selection activeCell="R60" sqref="R60"/>
    </sheetView>
  </sheetViews>
  <sheetFormatPr defaultRowHeight="15" x14ac:dyDescent="0.2"/>
  <cols>
    <col min="1" max="1" width="1.42578125" style="85" hidden="1" customWidth="1"/>
    <col min="2" max="3" width="0.85546875" style="85" hidden="1" customWidth="1"/>
    <col min="4" max="4" width="0.28515625" style="85" hidden="1" customWidth="1"/>
    <col min="5" max="5" width="0.5703125" style="85" hidden="1" customWidth="1"/>
    <col min="6" max="6" width="0.7109375" style="85" hidden="1" customWidth="1"/>
    <col min="7" max="7" width="0.28515625" style="85" hidden="1" customWidth="1"/>
    <col min="8" max="8" width="0.5703125" style="85" hidden="1" customWidth="1"/>
    <col min="9" max="9" width="0.7109375" style="85" hidden="1" customWidth="1"/>
    <col min="10" max="10" width="84.42578125" style="85" customWidth="1"/>
    <col min="11" max="11" width="13.28515625" style="88" customWidth="1"/>
    <col min="12" max="12" width="0" style="87" hidden="1" customWidth="1"/>
    <col min="13" max="13" width="4.85546875" style="87" customWidth="1"/>
    <col min="14" max="14" width="3.85546875" style="87" customWidth="1"/>
    <col min="15" max="15" width="5.5703125" style="88" customWidth="1"/>
    <col min="16" max="16" width="13.7109375" style="87" customWidth="1"/>
    <col min="17" max="17" width="15" style="87" customWidth="1"/>
    <col min="18" max="18" width="13.85546875" style="87" customWidth="1"/>
    <col min="19" max="19" width="5.42578125" style="87" customWidth="1"/>
    <col min="20" max="20" width="21.28515625" style="87" customWidth="1"/>
    <col min="21" max="21" width="0.28515625" style="87" customWidth="1"/>
    <col min="22" max="16384" width="9.140625" style="87"/>
  </cols>
  <sheetData>
    <row r="1" spans="1:21" ht="15.75" x14ac:dyDescent="0.2">
      <c r="K1" s="123"/>
      <c r="L1" s="122"/>
      <c r="M1" s="122"/>
      <c r="N1" s="122"/>
      <c r="O1" s="123"/>
      <c r="P1" s="645" t="s">
        <v>286</v>
      </c>
      <c r="Q1" s="645"/>
      <c r="R1" s="645"/>
      <c r="S1" s="645"/>
      <c r="T1" s="645"/>
      <c r="U1" s="645"/>
    </row>
    <row r="2" spans="1:21" ht="15.75" x14ac:dyDescent="0.2">
      <c r="K2" s="123"/>
      <c r="L2" s="122"/>
      <c r="M2" s="122"/>
      <c r="N2" s="122"/>
      <c r="O2" s="123"/>
      <c r="P2" s="645" t="s">
        <v>143</v>
      </c>
      <c r="Q2" s="645"/>
      <c r="R2" s="645"/>
      <c r="S2" s="645"/>
      <c r="T2" s="645"/>
      <c r="U2" s="645"/>
    </row>
    <row r="3" spans="1:21" ht="15.75" x14ac:dyDescent="0.2">
      <c r="K3" s="123"/>
      <c r="L3" s="122"/>
      <c r="M3" s="122"/>
      <c r="N3" s="122"/>
      <c r="O3" s="123"/>
      <c r="P3" s="645" t="s">
        <v>47</v>
      </c>
      <c r="Q3" s="645"/>
      <c r="R3" s="645"/>
      <c r="S3" s="645"/>
      <c r="T3" s="645"/>
      <c r="U3" s="645"/>
    </row>
    <row r="4" spans="1:21" ht="15.75" x14ac:dyDescent="0.2">
      <c r="K4" s="123"/>
      <c r="L4" s="122"/>
      <c r="M4" s="122"/>
      <c r="N4" s="122"/>
      <c r="O4" s="123"/>
      <c r="P4" s="645" t="s">
        <v>385</v>
      </c>
      <c r="Q4" s="645"/>
      <c r="R4" s="645"/>
      <c r="S4" s="645"/>
      <c r="T4" s="645"/>
      <c r="U4" s="645"/>
    </row>
    <row r="5" spans="1:21" ht="3" customHeight="1" x14ac:dyDescent="0.2">
      <c r="K5" s="123"/>
      <c r="L5" s="122"/>
      <c r="M5" s="122"/>
      <c r="N5" s="122"/>
      <c r="O5" s="123"/>
      <c r="P5" s="122"/>
      <c r="Q5" s="122"/>
      <c r="R5" s="122"/>
      <c r="S5" s="122"/>
      <c r="T5" s="122"/>
      <c r="U5" s="122"/>
    </row>
    <row r="6" spans="1:21" ht="57.75" customHeight="1" x14ac:dyDescent="0.25">
      <c r="B6" s="646" t="s">
        <v>386</v>
      </c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6"/>
      <c r="Q6" s="646"/>
      <c r="R6" s="646"/>
      <c r="S6" s="124"/>
      <c r="T6" s="122"/>
      <c r="U6" s="122"/>
    </row>
    <row r="7" spans="1:21" ht="17.25" customHeight="1" thickBot="1" x14ac:dyDescent="0.3">
      <c r="A7" s="89"/>
      <c r="B7" s="125"/>
      <c r="C7" s="126" t="s">
        <v>178</v>
      </c>
      <c r="D7" s="127"/>
      <c r="E7" s="127"/>
      <c r="F7" s="127"/>
      <c r="G7" s="127"/>
      <c r="H7" s="127"/>
      <c r="I7" s="127"/>
      <c r="J7" s="127"/>
      <c r="K7" s="129"/>
      <c r="L7" s="128"/>
      <c r="M7" s="129"/>
      <c r="N7" s="129"/>
      <c r="O7" s="129"/>
      <c r="P7" s="130"/>
      <c r="Q7" s="130"/>
      <c r="R7" s="130" t="s">
        <v>0</v>
      </c>
      <c r="S7" s="130"/>
      <c r="T7" s="122"/>
      <c r="U7" s="122"/>
    </row>
    <row r="8" spans="1:21" ht="18" customHeight="1" thickBot="1" x14ac:dyDescent="0.3">
      <c r="A8" s="92"/>
      <c r="B8" s="647" t="s">
        <v>48</v>
      </c>
      <c r="C8" s="648"/>
      <c r="D8" s="648"/>
      <c r="E8" s="648"/>
      <c r="F8" s="648"/>
      <c r="G8" s="648"/>
      <c r="H8" s="648"/>
      <c r="I8" s="648"/>
      <c r="J8" s="649"/>
      <c r="K8" s="259" t="s">
        <v>284</v>
      </c>
      <c r="L8" s="132" t="s">
        <v>179</v>
      </c>
      <c r="M8" s="132" t="s">
        <v>144</v>
      </c>
      <c r="N8" s="133" t="s">
        <v>145</v>
      </c>
      <c r="O8" s="134" t="s">
        <v>285</v>
      </c>
      <c r="P8" s="135" t="s">
        <v>261</v>
      </c>
      <c r="Q8" s="136" t="s">
        <v>262</v>
      </c>
      <c r="R8" s="137" t="s">
        <v>387</v>
      </c>
      <c r="S8" s="125" t="s">
        <v>178</v>
      </c>
      <c r="T8" s="122"/>
      <c r="U8" s="122"/>
    </row>
    <row r="9" spans="1:21" ht="54.75" customHeight="1" x14ac:dyDescent="0.25">
      <c r="A9" s="93"/>
      <c r="B9" s="146"/>
      <c r="C9" s="157"/>
      <c r="D9" s="156"/>
      <c r="E9" s="637" t="s">
        <v>230</v>
      </c>
      <c r="F9" s="637"/>
      <c r="G9" s="637"/>
      <c r="H9" s="637"/>
      <c r="I9" s="637"/>
      <c r="J9" s="638"/>
      <c r="K9" s="162">
        <v>5500000000</v>
      </c>
      <c r="L9" s="148">
        <v>102</v>
      </c>
      <c r="M9" s="161">
        <v>0</v>
      </c>
      <c r="N9" s="161">
        <v>0</v>
      </c>
      <c r="O9" s="163">
        <v>0</v>
      </c>
      <c r="P9" s="164">
        <f>P10+P28+P34+P39+P52+P57</f>
        <v>4492891</v>
      </c>
      <c r="Q9" s="164">
        <f>Q10+Q28+Q34+Q39+Q52+Q57</f>
        <v>4303331</v>
      </c>
      <c r="R9" s="165">
        <f>R10+R28+R34+R39+R52+R57+R49</f>
        <v>4720231</v>
      </c>
      <c r="S9" s="145" t="s">
        <v>178</v>
      </c>
      <c r="T9" s="122"/>
      <c r="U9" s="122"/>
    </row>
    <row r="10" spans="1:21" ht="30.75" customHeight="1" x14ac:dyDescent="0.25">
      <c r="A10" s="93"/>
      <c r="B10" s="146"/>
      <c r="C10" s="157"/>
      <c r="D10" s="156"/>
      <c r="E10" s="159"/>
      <c r="F10" s="158"/>
      <c r="G10" s="158"/>
      <c r="H10" s="158"/>
      <c r="I10" s="158"/>
      <c r="J10" s="159" t="s">
        <v>359</v>
      </c>
      <c r="K10" s="162">
        <v>5510000000</v>
      </c>
      <c r="L10" s="148"/>
      <c r="M10" s="161">
        <v>0</v>
      </c>
      <c r="N10" s="161">
        <v>0</v>
      </c>
      <c r="O10" s="163">
        <v>0</v>
      </c>
      <c r="P10" s="164">
        <f>P11+P15+P21</f>
        <v>1909396</v>
      </c>
      <c r="Q10" s="164">
        <f>Q11+Q15+Q21</f>
        <v>1796181</v>
      </c>
      <c r="R10" s="165">
        <f>R11+R15+R21</f>
        <v>1834281</v>
      </c>
      <c r="S10" s="145"/>
      <c r="T10" s="122"/>
      <c r="U10" s="122"/>
    </row>
    <row r="11" spans="1:21" ht="16.5" customHeight="1" x14ac:dyDescent="0.25">
      <c r="A11" s="93"/>
      <c r="B11" s="146"/>
      <c r="C11" s="157"/>
      <c r="D11" s="155"/>
      <c r="E11" s="159"/>
      <c r="F11" s="637" t="s">
        <v>151</v>
      </c>
      <c r="G11" s="637"/>
      <c r="H11" s="637"/>
      <c r="I11" s="637"/>
      <c r="J11" s="638"/>
      <c r="K11" s="162">
        <v>5510010010</v>
      </c>
      <c r="L11" s="148">
        <v>102</v>
      </c>
      <c r="M11" s="161">
        <v>0</v>
      </c>
      <c r="N11" s="161">
        <v>0</v>
      </c>
      <c r="O11" s="163">
        <v>0</v>
      </c>
      <c r="P11" s="164">
        <f t="shared" ref="P11:R13" si="0">P12</f>
        <v>667000</v>
      </c>
      <c r="Q11" s="164">
        <f t="shared" si="0"/>
        <v>667000</v>
      </c>
      <c r="R11" s="165">
        <f t="shared" si="0"/>
        <v>667000</v>
      </c>
      <c r="S11" s="145" t="s">
        <v>178</v>
      </c>
      <c r="T11" s="122"/>
      <c r="U11" s="122"/>
    </row>
    <row r="12" spans="1:21" ht="15.75" x14ac:dyDescent="0.25">
      <c r="A12" s="93"/>
      <c r="B12" s="146"/>
      <c r="C12" s="157"/>
      <c r="D12" s="155"/>
      <c r="E12" s="159"/>
      <c r="F12" s="159"/>
      <c r="G12" s="158"/>
      <c r="H12" s="158"/>
      <c r="I12" s="158"/>
      <c r="J12" s="159" t="s">
        <v>24</v>
      </c>
      <c r="K12" s="162">
        <v>5510010010</v>
      </c>
      <c r="L12" s="148"/>
      <c r="M12" s="161">
        <v>1</v>
      </c>
      <c r="N12" s="161">
        <v>0</v>
      </c>
      <c r="O12" s="163">
        <v>0</v>
      </c>
      <c r="P12" s="164">
        <f t="shared" si="0"/>
        <v>667000</v>
      </c>
      <c r="Q12" s="164">
        <f t="shared" si="0"/>
        <v>667000</v>
      </c>
      <c r="R12" s="165">
        <f t="shared" si="0"/>
        <v>667000</v>
      </c>
      <c r="S12" s="145"/>
      <c r="T12" s="122"/>
      <c r="U12" s="122"/>
    </row>
    <row r="13" spans="1:21" ht="32.25" customHeight="1" x14ac:dyDescent="0.25">
      <c r="A13" s="93"/>
      <c r="B13" s="146"/>
      <c r="C13" s="157"/>
      <c r="D13" s="155"/>
      <c r="E13" s="159"/>
      <c r="F13" s="159"/>
      <c r="G13" s="158"/>
      <c r="H13" s="158"/>
      <c r="I13" s="158"/>
      <c r="J13" s="159" t="s">
        <v>149</v>
      </c>
      <c r="K13" s="162">
        <v>5510010010</v>
      </c>
      <c r="L13" s="148"/>
      <c r="M13" s="161">
        <v>1</v>
      </c>
      <c r="N13" s="161">
        <v>2</v>
      </c>
      <c r="O13" s="163">
        <v>0</v>
      </c>
      <c r="P13" s="164">
        <f t="shared" si="0"/>
        <v>667000</v>
      </c>
      <c r="Q13" s="164">
        <f t="shared" si="0"/>
        <v>667000</v>
      </c>
      <c r="R13" s="165">
        <f t="shared" si="0"/>
        <v>667000</v>
      </c>
      <c r="S13" s="145"/>
      <c r="T13" s="122"/>
      <c r="U13" s="122"/>
    </row>
    <row r="14" spans="1:21" ht="24" customHeight="1" x14ac:dyDescent="0.25">
      <c r="A14" s="93"/>
      <c r="B14" s="146"/>
      <c r="C14" s="157"/>
      <c r="D14" s="155"/>
      <c r="E14" s="158"/>
      <c r="F14" s="159"/>
      <c r="G14" s="637" t="s">
        <v>152</v>
      </c>
      <c r="H14" s="637"/>
      <c r="I14" s="637"/>
      <c r="J14" s="638"/>
      <c r="K14" s="162">
        <v>5510010010</v>
      </c>
      <c r="L14" s="148">
        <v>102</v>
      </c>
      <c r="M14" s="161">
        <v>1</v>
      </c>
      <c r="N14" s="161">
        <v>2</v>
      </c>
      <c r="O14" s="163">
        <v>120</v>
      </c>
      <c r="P14" s="164">
        <v>667000</v>
      </c>
      <c r="Q14" s="164">
        <v>667000</v>
      </c>
      <c r="R14" s="165">
        <v>667000</v>
      </c>
      <c r="S14" s="145" t="s">
        <v>178</v>
      </c>
      <c r="T14" s="122"/>
      <c r="U14" s="122"/>
    </row>
    <row r="15" spans="1:21" ht="17.25" customHeight="1" x14ac:dyDescent="0.25">
      <c r="A15" s="93"/>
      <c r="B15" s="146"/>
      <c r="C15" s="157"/>
      <c r="D15" s="155"/>
      <c r="E15" s="159"/>
      <c r="F15" s="637" t="s">
        <v>154</v>
      </c>
      <c r="G15" s="637"/>
      <c r="H15" s="637"/>
      <c r="I15" s="637"/>
      <c r="J15" s="638"/>
      <c r="K15" s="162">
        <v>5510010020</v>
      </c>
      <c r="L15" s="148">
        <v>104</v>
      </c>
      <c r="M15" s="161">
        <v>0</v>
      </c>
      <c r="N15" s="161">
        <v>0</v>
      </c>
      <c r="O15" s="163">
        <v>0</v>
      </c>
      <c r="P15" s="164">
        <f>P16</f>
        <v>1225096</v>
      </c>
      <c r="Q15" s="164">
        <f>Q16</f>
        <v>1111881</v>
      </c>
      <c r="R15" s="165">
        <f>R16</f>
        <v>1149981</v>
      </c>
      <c r="S15" s="145" t="s">
        <v>178</v>
      </c>
      <c r="T15" s="122"/>
      <c r="U15" s="122"/>
    </row>
    <row r="16" spans="1:21" ht="26.25" customHeight="1" x14ac:dyDescent="0.25">
      <c r="A16" s="93"/>
      <c r="B16" s="146"/>
      <c r="C16" s="157"/>
      <c r="D16" s="155"/>
      <c r="E16" s="158"/>
      <c r="F16" s="159"/>
      <c r="G16" s="637" t="s">
        <v>24</v>
      </c>
      <c r="H16" s="637"/>
      <c r="I16" s="637"/>
      <c r="J16" s="638"/>
      <c r="K16" s="162">
        <v>5510010020</v>
      </c>
      <c r="L16" s="148">
        <v>104</v>
      </c>
      <c r="M16" s="161">
        <v>1</v>
      </c>
      <c r="N16" s="161">
        <v>0</v>
      </c>
      <c r="O16" s="163">
        <v>0</v>
      </c>
      <c r="P16" s="164">
        <f>P17+P24</f>
        <v>1225096</v>
      </c>
      <c r="Q16" s="164">
        <f>Q17+Q24</f>
        <v>1111881</v>
      </c>
      <c r="R16" s="165">
        <f>R17+R24</f>
        <v>1149981</v>
      </c>
      <c r="S16" s="145" t="s">
        <v>178</v>
      </c>
      <c r="T16" s="122"/>
      <c r="U16" s="122"/>
    </row>
    <row r="17" spans="1:21" ht="46.5" customHeight="1" x14ac:dyDescent="0.25">
      <c r="A17" s="93"/>
      <c r="B17" s="146"/>
      <c r="C17" s="157"/>
      <c r="D17" s="155"/>
      <c r="E17" s="158"/>
      <c r="F17" s="159"/>
      <c r="G17" s="158"/>
      <c r="H17" s="158"/>
      <c r="I17" s="158"/>
      <c r="J17" s="159" t="s">
        <v>362</v>
      </c>
      <c r="K17" s="162">
        <v>5510010020</v>
      </c>
      <c r="L17" s="148"/>
      <c r="M17" s="161">
        <v>1</v>
      </c>
      <c r="N17" s="161">
        <v>4</v>
      </c>
      <c r="O17" s="163">
        <v>0</v>
      </c>
      <c r="P17" s="164">
        <f>P18+P19+P20</f>
        <v>955976</v>
      </c>
      <c r="Q17" s="164">
        <f>Q18+Q19+Q20</f>
        <v>840301</v>
      </c>
      <c r="R17" s="165">
        <f>R18+R19+R20</f>
        <v>877311</v>
      </c>
      <c r="S17" s="145"/>
      <c r="T17" s="122"/>
      <c r="U17" s="122"/>
    </row>
    <row r="18" spans="1:21" ht="24.75" customHeight="1" x14ac:dyDescent="0.25">
      <c r="A18" s="93"/>
      <c r="B18" s="146"/>
      <c r="C18" s="157"/>
      <c r="D18" s="155"/>
      <c r="E18" s="158"/>
      <c r="F18" s="159"/>
      <c r="G18" s="158"/>
      <c r="H18" s="158"/>
      <c r="I18" s="158"/>
      <c r="J18" s="159" t="s">
        <v>152</v>
      </c>
      <c r="K18" s="162">
        <v>5510010020</v>
      </c>
      <c r="L18" s="148"/>
      <c r="M18" s="161">
        <v>1</v>
      </c>
      <c r="N18" s="161">
        <v>4</v>
      </c>
      <c r="O18" s="163">
        <v>120</v>
      </c>
      <c r="P18" s="164">
        <v>560000</v>
      </c>
      <c r="Q18" s="164">
        <v>560000</v>
      </c>
      <c r="R18" s="165">
        <v>560000</v>
      </c>
      <c r="S18" s="145"/>
      <c r="T18" s="122"/>
      <c r="U18" s="122"/>
    </row>
    <row r="19" spans="1:21" ht="15.75" customHeight="1" x14ac:dyDescent="0.25">
      <c r="A19" s="93"/>
      <c r="B19" s="146"/>
      <c r="C19" s="157"/>
      <c r="D19" s="155"/>
      <c r="E19" s="158"/>
      <c r="F19" s="159"/>
      <c r="G19" s="637" t="s">
        <v>155</v>
      </c>
      <c r="H19" s="637"/>
      <c r="I19" s="637"/>
      <c r="J19" s="638"/>
      <c r="K19" s="162">
        <v>5510010020</v>
      </c>
      <c r="L19" s="148">
        <v>104</v>
      </c>
      <c r="M19" s="161">
        <v>1</v>
      </c>
      <c r="N19" s="161">
        <v>4</v>
      </c>
      <c r="O19" s="163" t="s">
        <v>183</v>
      </c>
      <c r="P19" s="164">
        <v>380000</v>
      </c>
      <c r="Q19" s="164">
        <v>264325</v>
      </c>
      <c r="R19" s="165">
        <v>301335</v>
      </c>
      <c r="S19" s="145" t="s">
        <v>178</v>
      </c>
      <c r="T19" s="122"/>
      <c r="U19" s="122"/>
    </row>
    <row r="20" spans="1:21" ht="17.25" customHeight="1" x14ac:dyDescent="0.25">
      <c r="A20" s="93"/>
      <c r="B20" s="146"/>
      <c r="C20" s="171"/>
      <c r="D20" s="172"/>
      <c r="E20" s="173"/>
      <c r="F20" s="174"/>
      <c r="G20" s="173"/>
      <c r="H20" s="173"/>
      <c r="I20" s="173"/>
      <c r="J20" s="174" t="s">
        <v>95</v>
      </c>
      <c r="K20" s="162">
        <v>5510010020</v>
      </c>
      <c r="L20" s="148"/>
      <c r="M20" s="161">
        <v>1</v>
      </c>
      <c r="N20" s="161">
        <v>4</v>
      </c>
      <c r="O20" s="163">
        <v>540</v>
      </c>
      <c r="P20" s="164">
        <v>15976</v>
      </c>
      <c r="Q20" s="164">
        <v>15976</v>
      </c>
      <c r="R20" s="165">
        <v>15976</v>
      </c>
      <c r="S20" s="145"/>
      <c r="T20" s="122"/>
      <c r="U20" s="122"/>
    </row>
    <row r="21" spans="1:21" ht="24.75" customHeight="1" x14ac:dyDescent="0.25">
      <c r="A21" s="93"/>
      <c r="B21" s="146"/>
      <c r="C21" s="171"/>
      <c r="D21" s="172"/>
      <c r="E21" s="173"/>
      <c r="F21" s="174"/>
      <c r="G21" s="173"/>
      <c r="H21" s="173"/>
      <c r="I21" s="173"/>
      <c r="J21" s="175" t="s">
        <v>24</v>
      </c>
      <c r="K21" s="162">
        <v>5510010080</v>
      </c>
      <c r="L21" s="148"/>
      <c r="M21" s="161">
        <v>1</v>
      </c>
      <c r="N21" s="161">
        <v>0</v>
      </c>
      <c r="O21" s="163">
        <v>0</v>
      </c>
      <c r="P21" s="164">
        <f>P22</f>
        <v>17300</v>
      </c>
      <c r="Q21" s="164">
        <f>Q22</f>
        <v>17300</v>
      </c>
      <c r="R21" s="165">
        <f>R22</f>
        <v>17300</v>
      </c>
      <c r="S21" s="145"/>
      <c r="T21" s="122"/>
      <c r="U21" s="122"/>
    </row>
    <row r="22" spans="1:21" ht="49.5" customHeight="1" x14ac:dyDescent="0.25">
      <c r="A22" s="93"/>
      <c r="B22" s="146"/>
      <c r="C22" s="171"/>
      <c r="D22" s="172"/>
      <c r="E22" s="173"/>
      <c r="F22" s="174"/>
      <c r="G22" s="173"/>
      <c r="H22" s="173"/>
      <c r="I22" s="173"/>
      <c r="J22" s="175" t="s">
        <v>237</v>
      </c>
      <c r="K22" s="162">
        <v>5510010080</v>
      </c>
      <c r="L22" s="148"/>
      <c r="M22" s="161">
        <v>1</v>
      </c>
      <c r="N22" s="161">
        <v>6</v>
      </c>
      <c r="O22" s="163">
        <v>0</v>
      </c>
      <c r="P22" s="164">
        <v>17300</v>
      </c>
      <c r="Q22" s="164">
        <v>17300</v>
      </c>
      <c r="R22" s="165">
        <v>17300</v>
      </c>
      <c r="S22" s="145"/>
      <c r="T22" s="122"/>
      <c r="U22" s="122"/>
    </row>
    <row r="23" spans="1:21" ht="18" customHeight="1" x14ac:dyDescent="0.25">
      <c r="A23" s="93"/>
      <c r="B23" s="146"/>
      <c r="C23" s="171"/>
      <c r="D23" s="172"/>
      <c r="E23" s="173"/>
      <c r="F23" s="174"/>
      <c r="G23" s="173"/>
      <c r="H23" s="173"/>
      <c r="I23" s="173"/>
      <c r="J23" s="175" t="s">
        <v>95</v>
      </c>
      <c r="K23" s="162">
        <v>5510010080</v>
      </c>
      <c r="L23" s="148"/>
      <c r="M23" s="161">
        <v>1</v>
      </c>
      <c r="N23" s="161">
        <v>6</v>
      </c>
      <c r="O23" s="163">
        <v>540</v>
      </c>
      <c r="P23" s="164">
        <v>17300</v>
      </c>
      <c r="Q23" s="164">
        <v>17300</v>
      </c>
      <c r="R23" s="165">
        <v>17300</v>
      </c>
      <c r="S23" s="145"/>
      <c r="T23" s="122"/>
      <c r="U23" s="122"/>
    </row>
    <row r="24" spans="1:21" ht="61.5" customHeight="1" x14ac:dyDescent="0.25">
      <c r="A24" s="93"/>
      <c r="B24" s="146"/>
      <c r="C24" s="171"/>
      <c r="D24" s="172"/>
      <c r="E24" s="173"/>
      <c r="F24" s="174"/>
      <c r="G24" s="173"/>
      <c r="H24" s="173"/>
      <c r="I24" s="173"/>
      <c r="J24" s="174" t="s">
        <v>156</v>
      </c>
      <c r="K24" s="162">
        <v>5510015010</v>
      </c>
      <c r="L24" s="148"/>
      <c r="M24" s="161">
        <v>0</v>
      </c>
      <c r="N24" s="161">
        <v>0</v>
      </c>
      <c r="O24" s="163">
        <v>0</v>
      </c>
      <c r="P24" s="164">
        <f>P27</f>
        <v>269120</v>
      </c>
      <c r="Q24" s="164">
        <f>Q27</f>
        <v>271580</v>
      </c>
      <c r="R24" s="165">
        <f>R27</f>
        <v>272670</v>
      </c>
      <c r="S24" s="145"/>
      <c r="T24" s="122"/>
      <c r="U24" s="122"/>
    </row>
    <row r="25" spans="1:21" ht="16.5" customHeight="1" x14ac:dyDescent="0.25">
      <c r="A25" s="93"/>
      <c r="B25" s="146"/>
      <c r="C25" s="171"/>
      <c r="D25" s="172"/>
      <c r="E25" s="173"/>
      <c r="F25" s="174"/>
      <c r="G25" s="173"/>
      <c r="H25" s="173"/>
      <c r="I25" s="173"/>
      <c r="J25" s="174" t="s">
        <v>24</v>
      </c>
      <c r="K25" s="162">
        <v>5510015010</v>
      </c>
      <c r="L25" s="148"/>
      <c r="M25" s="161">
        <v>1</v>
      </c>
      <c r="N25" s="161">
        <v>0</v>
      </c>
      <c r="O25" s="163">
        <v>0</v>
      </c>
      <c r="P25" s="164">
        <f t="shared" ref="P25:R26" si="1">P26</f>
        <v>269120</v>
      </c>
      <c r="Q25" s="164">
        <f t="shared" si="1"/>
        <v>271580</v>
      </c>
      <c r="R25" s="165">
        <f t="shared" si="1"/>
        <v>272670</v>
      </c>
      <c r="S25" s="145"/>
      <c r="T25" s="122"/>
      <c r="U25" s="122"/>
    </row>
    <row r="26" spans="1:21" ht="46.5" customHeight="1" x14ac:dyDescent="0.25">
      <c r="A26" s="93"/>
      <c r="B26" s="146"/>
      <c r="C26" s="171"/>
      <c r="D26" s="172"/>
      <c r="E26" s="173"/>
      <c r="F26" s="174"/>
      <c r="G26" s="173"/>
      <c r="H26" s="173"/>
      <c r="I26" s="173"/>
      <c r="J26" s="174" t="s">
        <v>362</v>
      </c>
      <c r="K26" s="162">
        <v>5510015010</v>
      </c>
      <c r="L26" s="148"/>
      <c r="M26" s="161">
        <v>1</v>
      </c>
      <c r="N26" s="161">
        <v>4</v>
      </c>
      <c r="O26" s="163">
        <v>0</v>
      </c>
      <c r="P26" s="164">
        <f t="shared" si="1"/>
        <v>269120</v>
      </c>
      <c r="Q26" s="164">
        <f t="shared" si="1"/>
        <v>271580</v>
      </c>
      <c r="R26" s="165">
        <f t="shared" si="1"/>
        <v>272670</v>
      </c>
      <c r="S26" s="145"/>
      <c r="T26" s="122"/>
      <c r="U26" s="122"/>
    </row>
    <row r="27" spans="1:21" ht="30" customHeight="1" x14ac:dyDescent="0.25">
      <c r="A27" s="93"/>
      <c r="B27" s="146"/>
      <c r="C27" s="171"/>
      <c r="D27" s="172"/>
      <c r="E27" s="173"/>
      <c r="F27" s="174"/>
      <c r="G27" s="173"/>
      <c r="H27" s="173"/>
      <c r="I27" s="173"/>
      <c r="J27" s="174" t="s">
        <v>95</v>
      </c>
      <c r="K27" s="162">
        <v>5510015010</v>
      </c>
      <c r="L27" s="148"/>
      <c r="M27" s="161">
        <v>1</v>
      </c>
      <c r="N27" s="161">
        <v>4</v>
      </c>
      <c r="O27" s="163">
        <v>540</v>
      </c>
      <c r="P27" s="164">
        <v>269120</v>
      </c>
      <c r="Q27" s="164">
        <v>271580</v>
      </c>
      <c r="R27" s="165">
        <v>272670</v>
      </c>
      <c r="S27" s="145"/>
      <c r="T27" s="122"/>
      <c r="U27" s="122"/>
    </row>
    <row r="28" spans="1:21" ht="30.75" customHeight="1" x14ac:dyDescent="0.25">
      <c r="A28" s="93"/>
      <c r="B28" s="146"/>
      <c r="C28" s="157"/>
      <c r="D28" s="155"/>
      <c r="E28" s="159"/>
      <c r="F28" s="637" t="s">
        <v>187</v>
      </c>
      <c r="G28" s="637"/>
      <c r="H28" s="637"/>
      <c r="I28" s="637"/>
      <c r="J28" s="638"/>
      <c r="K28" s="162">
        <v>5520000000</v>
      </c>
      <c r="L28" s="148">
        <v>203</v>
      </c>
      <c r="M28" s="161">
        <v>0</v>
      </c>
      <c r="N28" s="161">
        <v>0</v>
      </c>
      <c r="O28" s="163">
        <v>0</v>
      </c>
      <c r="P28" s="164">
        <f t="shared" ref="P28:R30" si="2">P29</f>
        <v>105400</v>
      </c>
      <c r="Q28" s="164">
        <f t="shared" si="2"/>
        <v>109000</v>
      </c>
      <c r="R28" s="165">
        <f t="shared" si="2"/>
        <v>112800</v>
      </c>
      <c r="S28" s="145" t="s">
        <v>178</v>
      </c>
      <c r="T28" s="122"/>
      <c r="U28" s="122"/>
    </row>
    <row r="29" spans="1:21" ht="30.75" customHeight="1" x14ac:dyDescent="0.25">
      <c r="A29" s="93"/>
      <c r="B29" s="146"/>
      <c r="C29" s="157"/>
      <c r="D29" s="155"/>
      <c r="E29" s="158"/>
      <c r="F29" s="159"/>
      <c r="G29" s="637" t="s">
        <v>188</v>
      </c>
      <c r="H29" s="637"/>
      <c r="I29" s="637"/>
      <c r="J29" s="638"/>
      <c r="K29" s="162">
        <v>5520051180</v>
      </c>
      <c r="L29" s="148">
        <v>203</v>
      </c>
      <c r="M29" s="161">
        <v>0</v>
      </c>
      <c r="N29" s="161">
        <v>0</v>
      </c>
      <c r="O29" s="163">
        <v>0</v>
      </c>
      <c r="P29" s="164">
        <f t="shared" si="2"/>
        <v>105400</v>
      </c>
      <c r="Q29" s="164">
        <f t="shared" si="2"/>
        <v>109000</v>
      </c>
      <c r="R29" s="165">
        <f t="shared" si="2"/>
        <v>112800</v>
      </c>
      <c r="S29" s="145" t="s">
        <v>178</v>
      </c>
      <c r="T29" s="122"/>
      <c r="U29" s="122"/>
    </row>
    <row r="30" spans="1:21" ht="21.75" customHeight="1" x14ac:dyDescent="0.25">
      <c r="A30" s="93"/>
      <c r="B30" s="146"/>
      <c r="C30" s="157"/>
      <c r="D30" s="155"/>
      <c r="E30" s="158"/>
      <c r="F30" s="159"/>
      <c r="G30" s="158"/>
      <c r="H30" s="158"/>
      <c r="I30" s="158"/>
      <c r="J30" s="159" t="s">
        <v>29</v>
      </c>
      <c r="K30" s="162">
        <v>5520051180</v>
      </c>
      <c r="L30" s="148"/>
      <c r="M30" s="161">
        <v>2</v>
      </c>
      <c r="N30" s="161">
        <v>0</v>
      </c>
      <c r="O30" s="163">
        <v>0</v>
      </c>
      <c r="P30" s="164">
        <f t="shared" si="2"/>
        <v>105400</v>
      </c>
      <c r="Q30" s="164">
        <f t="shared" si="2"/>
        <v>109000</v>
      </c>
      <c r="R30" s="165">
        <f t="shared" si="2"/>
        <v>112800</v>
      </c>
      <c r="S30" s="145"/>
      <c r="T30" s="122"/>
      <c r="U30" s="122"/>
    </row>
    <row r="31" spans="1:21" ht="18.75" customHeight="1" x14ac:dyDescent="0.25">
      <c r="A31" s="93"/>
      <c r="B31" s="146"/>
      <c r="C31" s="157"/>
      <c r="D31" s="155"/>
      <c r="E31" s="158"/>
      <c r="F31" s="159"/>
      <c r="G31" s="158"/>
      <c r="H31" s="158"/>
      <c r="I31" s="158"/>
      <c r="J31" s="159" t="s">
        <v>31</v>
      </c>
      <c r="K31" s="162">
        <v>5520051180</v>
      </c>
      <c r="L31" s="148"/>
      <c r="M31" s="161">
        <v>2</v>
      </c>
      <c r="N31" s="161">
        <v>3</v>
      </c>
      <c r="O31" s="163">
        <v>0</v>
      </c>
      <c r="P31" s="164">
        <f>P32+P33</f>
        <v>105400</v>
      </c>
      <c r="Q31" s="164">
        <f>Q32+Q33</f>
        <v>109000</v>
      </c>
      <c r="R31" s="165">
        <f>R32+R33</f>
        <v>112800</v>
      </c>
      <c r="S31" s="145"/>
      <c r="T31" s="122"/>
      <c r="U31" s="122"/>
    </row>
    <row r="32" spans="1:21" ht="24.75" customHeight="1" x14ac:dyDescent="0.25">
      <c r="A32" s="93"/>
      <c r="B32" s="146"/>
      <c r="C32" s="157"/>
      <c r="D32" s="155"/>
      <c r="E32" s="158"/>
      <c r="F32" s="159"/>
      <c r="G32" s="158"/>
      <c r="H32" s="158"/>
      <c r="I32" s="158"/>
      <c r="J32" s="159" t="s">
        <v>152</v>
      </c>
      <c r="K32" s="162">
        <v>5520051180</v>
      </c>
      <c r="L32" s="148"/>
      <c r="M32" s="161">
        <v>2</v>
      </c>
      <c r="N32" s="161">
        <v>3</v>
      </c>
      <c r="O32" s="163">
        <v>120</v>
      </c>
      <c r="P32" s="164">
        <v>104160</v>
      </c>
      <c r="Q32" s="164">
        <v>104160</v>
      </c>
      <c r="R32" s="165">
        <v>104160</v>
      </c>
      <c r="S32" s="145"/>
      <c r="T32" s="122"/>
      <c r="U32" s="122"/>
    </row>
    <row r="33" spans="1:21" ht="33.75" customHeight="1" x14ac:dyDescent="0.25">
      <c r="A33" s="93"/>
      <c r="B33" s="146"/>
      <c r="C33" s="157"/>
      <c r="D33" s="155"/>
      <c r="E33" s="158"/>
      <c r="F33" s="159"/>
      <c r="G33" s="158"/>
      <c r="H33" s="158"/>
      <c r="I33" s="158"/>
      <c r="J33" s="159" t="s">
        <v>165</v>
      </c>
      <c r="K33" s="162">
        <v>5520051180</v>
      </c>
      <c r="L33" s="148">
        <v>203</v>
      </c>
      <c r="M33" s="161">
        <v>2</v>
      </c>
      <c r="N33" s="161">
        <v>3</v>
      </c>
      <c r="O33" s="163">
        <v>240</v>
      </c>
      <c r="P33" s="164">
        <v>1240</v>
      </c>
      <c r="Q33" s="164">
        <v>4840</v>
      </c>
      <c r="R33" s="165">
        <v>8640</v>
      </c>
      <c r="S33" s="145"/>
      <c r="T33" s="122"/>
      <c r="U33" s="122"/>
    </row>
    <row r="34" spans="1:21" ht="33.75" customHeight="1" x14ac:dyDescent="0.25">
      <c r="A34" s="93"/>
      <c r="B34" s="146"/>
      <c r="C34" s="157"/>
      <c r="D34" s="155"/>
      <c r="E34" s="159"/>
      <c r="F34" s="637" t="s">
        <v>189</v>
      </c>
      <c r="G34" s="637"/>
      <c r="H34" s="637"/>
      <c r="I34" s="637"/>
      <c r="J34" s="638"/>
      <c r="K34" s="162">
        <v>5530000000</v>
      </c>
      <c r="L34" s="148">
        <v>310</v>
      </c>
      <c r="M34" s="161">
        <v>0</v>
      </c>
      <c r="N34" s="161">
        <v>0</v>
      </c>
      <c r="O34" s="163">
        <v>0</v>
      </c>
      <c r="P34" s="164">
        <f>P35</f>
        <v>150000</v>
      </c>
      <c r="Q34" s="164">
        <f>Q35</f>
        <v>110000</v>
      </c>
      <c r="R34" s="165">
        <f>R35</f>
        <v>110000</v>
      </c>
      <c r="S34" s="145" t="s">
        <v>178</v>
      </c>
      <c r="T34" s="122"/>
      <c r="U34" s="122"/>
    </row>
    <row r="35" spans="1:21" ht="33" customHeight="1" x14ac:dyDescent="0.25">
      <c r="A35" s="93"/>
      <c r="B35" s="146"/>
      <c r="C35" s="157"/>
      <c r="D35" s="155"/>
      <c r="E35" s="159"/>
      <c r="F35" s="159"/>
      <c r="G35" s="158"/>
      <c r="H35" s="158"/>
      <c r="I35" s="158"/>
      <c r="J35" s="159" t="s">
        <v>190</v>
      </c>
      <c r="K35" s="162">
        <v>5530095020</v>
      </c>
      <c r="L35" s="148">
        <v>310</v>
      </c>
      <c r="M35" s="161">
        <v>0</v>
      </c>
      <c r="N35" s="161">
        <v>0</v>
      </c>
      <c r="O35" s="163">
        <v>0</v>
      </c>
      <c r="P35" s="164">
        <f>P38</f>
        <v>150000</v>
      </c>
      <c r="Q35" s="164">
        <f>Q38</f>
        <v>110000</v>
      </c>
      <c r="R35" s="165">
        <f>R38</f>
        <v>110000</v>
      </c>
      <c r="S35" s="145"/>
      <c r="T35" s="122"/>
      <c r="U35" s="122"/>
    </row>
    <row r="36" spans="1:21" ht="15.75" customHeight="1" x14ac:dyDescent="0.25">
      <c r="A36" s="93"/>
      <c r="B36" s="146"/>
      <c r="C36" s="157"/>
      <c r="D36" s="155"/>
      <c r="E36" s="159"/>
      <c r="F36" s="159"/>
      <c r="G36" s="158"/>
      <c r="H36" s="158"/>
      <c r="I36" s="158"/>
      <c r="J36" s="159" t="s">
        <v>363</v>
      </c>
      <c r="K36" s="162">
        <v>5530095020</v>
      </c>
      <c r="L36" s="148">
        <v>310</v>
      </c>
      <c r="M36" s="161">
        <v>3</v>
      </c>
      <c r="N36" s="161">
        <v>0</v>
      </c>
      <c r="O36" s="163">
        <v>0</v>
      </c>
      <c r="P36" s="164">
        <f>P38</f>
        <v>150000</v>
      </c>
      <c r="Q36" s="164">
        <f>Q38</f>
        <v>110000</v>
      </c>
      <c r="R36" s="165">
        <f>R38</f>
        <v>110000</v>
      </c>
      <c r="S36" s="145"/>
      <c r="T36" s="122"/>
      <c r="U36" s="122"/>
    </row>
    <row r="37" spans="1:21" ht="42" customHeight="1" x14ac:dyDescent="0.25">
      <c r="A37" s="93"/>
      <c r="B37" s="146"/>
      <c r="C37" s="157"/>
      <c r="D37" s="155"/>
      <c r="E37" s="159"/>
      <c r="F37" s="159"/>
      <c r="G37" s="158"/>
      <c r="H37" s="158"/>
      <c r="I37" s="158"/>
      <c r="J37" s="159" t="s">
        <v>364</v>
      </c>
      <c r="K37" s="162">
        <v>5530095020</v>
      </c>
      <c r="L37" s="148">
        <v>310</v>
      </c>
      <c r="M37" s="161">
        <v>3</v>
      </c>
      <c r="N37" s="161">
        <v>10</v>
      </c>
      <c r="O37" s="163">
        <v>0</v>
      </c>
      <c r="P37" s="164">
        <f>'Приложение 8'!Q59</f>
        <v>150000</v>
      </c>
      <c r="Q37" s="164">
        <f>'Приложение 8'!R59</f>
        <v>110000</v>
      </c>
      <c r="R37" s="165">
        <f>'Приложение 8'!S59</f>
        <v>110000</v>
      </c>
      <c r="S37" s="145"/>
      <c r="T37" s="122"/>
      <c r="U37" s="122"/>
    </row>
    <row r="38" spans="1:21" ht="42" customHeight="1" x14ac:dyDescent="0.25">
      <c r="A38" s="93"/>
      <c r="B38" s="146"/>
      <c r="C38" s="157"/>
      <c r="D38" s="155"/>
      <c r="E38" s="159"/>
      <c r="F38" s="159"/>
      <c r="G38" s="158"/>
      <c r="H38" s="158"/>
      <c r="I38" s="158"/>
      <c r="J38" s="159" t="s">
        <v>165</v>
      </c>
      <c r="K38" s="162">
        <v>5530095020</v>
      </c>
      <c r="L38" s="148">
        <v>310</v>
      </c>
      <c r="M38" s="161">
        <v>3</v>
      </c>
      <c r="N38" s="161">
        <v>10</v>
      </c>
      <c r="O38" s="163">
        <v>240</v>
      </c>
      <c r="P38" s="164">
        <f>'Приложение 8'!Q60</f>
        <v>150000</v>
      </c>
      <c r="Q38" s="164">
        <f>'Приложение 8'!R60</f>
        <v>110000</v>
      </c>
      <c r="R38" s="165">
        <f>'Приложение 8'!S60</f>
        <v>110000</v>
      </c>
      <c r="S38" s="145"/>
      <c r="T38" s="122"/>
      <c r="U38" s="122"/>
    </row>
    <row r="39" spans="1:21" ht="37.5" customHeight="1" x14ac:dyDescent="0.25">
      <c r="A39" s="93"/>
      <c r="B39" s="146"/>
      <c r="C39" s="157"/>
      <c r="D39" s="156"/>
      <c r="E39" s="637" t="s">
        <v>191</v>
      </c>
      <c r="F39" s="637"/>
      <c r="G39" s="637"/>
      <c r="H39" s="637"/>
      <c r="I39" s="637"/>
      <c r="J39" s="638"/>
      <c r="K39" s="162">
        <v>5540000000</v>
      </c>
      <c r="L39" s="148">
        <v>409</v>
      </c>
      <c r="M39" s="161">
        <v>0</v>
      </c>
      <c r="N39" s="161">
        <v>0</v>
      </c>
      <c r="O39" s="163">
        <v>0</v>
      </c>
      <c r="P39" s="164">
        <f>P40+P48</f>
        <v>586000</v>
      </c>
      <c r="Q39" s="164">
        <f>Q40</f>
        <v>602000</v>
      </c>
      <c r="R39" s="165">
        <f>R40</f>
        <v>614000</v>
      </c>
      <c r="S39" s="145" t="s">
        <v>178</v>
      </c>
      <c r="T39" s="122"/>
      <c r="U39" s="122"/>
    </row>
    <row r="40" spans="1:21" ht="32.25" customHeight="1" x14ac:dyDescent="0.25">
      <c r="A40" s="93"/>
      <c r="B40" s="146"/>
      <c r="C40" s="157"/>
      <c r="D40" s="155"/>
      <c r="E40" s="159"/>
      <c r="F40" s="637" t="s">
        <v>192</v>
      </c>
      <c r="G40" s="637"/>
      <c r="H40" s="637"/>
      <c r="I40" s="637"/>
      <c r="J40" s="638"/>
      <c r="K40" s="162">
        <v>5540095280</v>
      </c>
      <c r="L40" s="148">
        <v>409</v>
      </c>
      <c r="M40" s="161">
        <v>0</v>
      </c>
      <c r="N40" s="161">
        <v>0</v>
      </c>
      <c r="O40" s="163">
        <v>0</v>
      </c>
      <c r="P40" s="164">
        <f>P41</f>
        <v>586000</v>
      </c>
      <c r="Q40" s="164">
        <f>Q41</f>
        <v>602000</v>
      </c>
      <c r="R40" s="165">
        <f>R41</f>
        <v>614000</v>
      </c>
      <c r="S40" s="145" t="s">
        <v>178</v>
      </c>
      <c r="T40" s="122"/>
      <c r="U40" s="122"/>
    </row>
    <row r="41" spans="1:21" ht="19.5" customHeight="1" x14ac:dyDescent="0.25">
      <c r="A41" s="93"/>
      <c r="B41" s="146"/>
      <c r="C41" s="157"/>
      <c r="D41" s="155"/>
      <c r="E41" s="159"/>
      <c r="F41" s="159"/>
      <c r="G41" s="158"/>
      <c r="H41" s="158"/>
      <c r="I41" s="158"/>
      <c r="J41" s="159" t="s">
        <v>39</v>
      </c>
      <c r="K41" s="162">
        <v>5540095280</v>
      </c>
      <c r="L41" s="148">
        <v>409</v>
      </c>
      <c r="M41" s="161">
        <v>4</v>
      </c>
      <c r="N41" s="161">
        <v>0</v>
      </c>
      <c r="O41" s="163">
        <v>0</v>
      </c>
      <c r="P41" s="164">
        <f>P43</f>
        <v>586000</v>
      </c>
      <c r="Q41" s="164">
        <f>Q43</f>
        <v>602000</v>
      </c>
      <c r="R41" s="165">
        <f>R43</f>
        <v>614000</v>
      </c>
      <c r="S41" s="145"/>
      <c r="T41" s="122"/>
      <c r="U41" s="122"/>
    </row>
    <row r="42" spans="1:21" ht="33" customHeight="1" x14ac:dyDescent="0.25">
      <c r="A42" s="93"/>
      <c r="B42" s="146"/>
      <c r="C42" s="157"/>
      <c r="D42" s="155"/>
      <c r="E42" s="158"/>
      <c r="F42" s="159"/>
      <c r="G42" s="637" t="s">
        <v>44</v>
      </c>
      <c r="H42" s="637"/>
      <c r="I42" s="637"/>
      <c r="J42" s="638"/>
      <c r="K42" s="162">
        <v>5540095280</v>
      </c>
      <c r="L42" s="148">
        <v>409</v>
      </c>
      <c r="M42" s="161">
        <v>4</v>
      </c>
      <c r="N42" s="161">
        <v>9</v>
      </c>
      <c r="O42" s="163">
        <v>0</v>
      </c>
      <c r="P42" s="164">
        <f>'Приложение 8'!Q71</f>
        <v>586000</v>
      </c>
      <c r="Q42" s="164">
        <f>Q43</f>
        <v>602000</v>
      </c>
      <c r="R42" s="165">
        <f>R43</f>
        <v>614000</v>
      </c>
      <c r="S42" s="145" t="s">
        <v>178</v>
      </c>
      <c r="T42" s="122"/>
      <c r="U42" s="122"/>
    </row>
    <row r="43" spans="1:21" ht="33" customHeight="1" thickBot="1" x14ac:dyDescent="0.3">
      <c r="A43" s="93"/>
      <c r="B43" s="146"/>
      <c r="C43" s="157"/>
      <c r="D43" s="155"/>
      <c r="E43" s="158"/>
      <c r="F43" s="159"/>
      <c r="G43" s="637" t="s">
        <v>165</v>
      </c>
      <c r="H43" s="637"/>
      <c r="I43" s="637"/>
      <c r="J43" s="638"/>
      <c r="K43" s="162">
        <v>5540095280</v>
      </c>
      <c r="L43" s="148">
        <v>409</v>
      </c>
      <c r="M43" s="161">
        <v>4</v>
      </c>
      <c r="N43" s="161">
        <v>9</v>
      </c>
      <c r="O43" s="163">
        <v>240</v>
      </c>
      <c r="P43" s="164">
        <f>'Приложение 8'!Q71</f>
        <v>586000</v>
      </c>
      <c r="Q43" s="164">
        <f>'Приложение 8'!R71</f>
        <v>602000</v>
      </c>
      <c r="R43" s="165">
        <f>'Приложение 8'!S71</f>
        <v>614000</v>
      </c>
      <c r="S43" s="145" t="s">
        <v>178</v>
      </c>
      <c r="T43" s="122"/>
      <c r="U43" s="122"/>
    </row>
    <row r="44" spans="1:21" ht="33" hidden="1" customHeight="1" x14ac:dyDescent="0.25">
      <c r="A44" s="93"/>
      <c r="B44" s="146"/>
      <c r="C44" s="157"/>
      <c r="D44" s="155"/>
      <c r="E44" s="158"/>
      <c r="F44" s="159"/>
      <c r="G44" s="637" t="s">
        <v>365</v>
      </c>
      <c r="H44" s="637"/>
      <c r="I44" s="637"/>
      <c r="J44" s="638"/>
      <c r="K44" s="162" t="s">
        <v>366</v>
      </c>
      <c r="L44" s="148">
        <v>409</v>
      </c>
      <c r="M44" s="161">
        <v>0</v>
      </c>
      <c r="N44" s="161">
        <v>0</v>
      </c>
      <c r="O44" s="163">
        <v>0</v>
      </c>
      <c r="P44" s="164">
        <f>P45</f>
        <v>0</v>
      </c>
      <c r="Q44" s="164">
        <v>0</v>
      </c>
      <c r="R44" s="165">
        <v>0</v>
      </c>
      <c r="S44" s="145" t="s">
        <v>178</v>
      </c>
      <c r="T44" s="122"/>
      <c r="U44" s="122"/>
    </row>
    <row r="45" spans="1:21" ht="48.75" hidden="1" customHeight="1" x14ac:dyDescent="0.25">
      <c r="A45" s="93"/>
      <c r="B45" s="146"/>
      <c r="C45" s="157"/>
      <c r="D45" s="155"/>
      <c r="E45" s="158"/>
      <c r="F45" s="159"/>
      <c r="G45" s="637" t="s">
        <v>367</v>
      </c>
      <c r="H45" s="637"/>
      <c r="I45" s="637"/>
      <c r="J45" s="638"/>
      <c r="K45" s="162" t="s">
        <v>256</v>
      </c>
      <c r="L45" s="148">
        <v>409</v>
      </c>
      <c r="M45" s="161">
        <v>0</v>
      </c>
      <c r="N45" s="161">
        <v>0</v>
      </c>
      <c r="O45" s="163">
        <v>0</v>
      </c>
      <c r="P45" s="164">
        <f>P46</f>
        <v>0</v>
      </c>
      <c r="Q45" s="164">
        <v>0</v>
      </c>
      <c r="R45" s="165">
        <v>0</v>
      </c>
      <c r="S45" s="145" t="s">
        <v>178</v>
      </c>
      <c r="T45" s="122"/>
      <c r="U45" s="122"/>
    </row>
    <row r="46" spans="1:21" ht="16.5" hidden="1" customHeight="1" x14ac:dyDescent="0.25">
      <c r="A46" s="93"/>
      <c r="B46" s="146"/>
      <c r="C46" s="157"/>
      <c r="D46" s="155"/>
      <c r="E46" s="158"/>
      <c r="F46" s="159"/>
      <c r="G46" s="637" t="s">
        <v>39</v>
      </c>
      <c r="H46" s="637"/>
      <c r="I46" s="637"/>
      <c r="J46" s="638"/>
      <c r="K46" s="162" t="s">
        <v>256</v>
      </c>
      <c r="L46" s="148">
        <v>409</v>
      </c>
      <c r="M46" s="161">
        <v>4</v>
      </c>
      <c r="N46" s="161">
        <v>0</v>
      </c>
      <c r="O46" s="163">
        <v>0</v>
      </c>
      <c r="P46" s="164">
        <f>P48</f>
        <v>0</v>
      </c>
      <c r="Q46" s="164">
        <v>0</v>
      </c>
      <c r="R46" s="165">
        <v>0</v>
      </c>
      <c r="S46" s="145" t="s">
        <v>178</v>
      </c>
      <c r="T46" s="122"/>
      <c r="U46" s="122"/>
    </row>
    <row r="47" spans="1:21" ht="26.25" hidden="1" customHeight="1" x14ac:dyDescent="0.25">
      <c r="A47" s="93"/>
      <c r="B47" s="146"/>
      <c r="C47" s="157"/>
      <c r="D47" s="155"/>
      <c r="E47" s="158"/>
      <c r="F47" s="159"/>
      <c r="G47" s="637" t="s">
        <v>44</v>
      </c>
      <c r="H47" s="637"/>
      <c r="I47" s="637"/>
      <c r="J47" s="638"/>
      <c r="K47" s="162" t="s">
        <v>256</v>
      </c>
      <c r="L47" s="148">
        <v>409</v>
      </c>
      <c r="M47" s="161">
        <v>4</v>
      </c>
      <c r="N47" s="161">
        <v>9</v>
      </c>
      <c r="O47" s="163">
        <v>0</v>
      </c>
      <c r="P47" s="164">
        <f>'Приложение 8'!Q75</f>
        <v>0</v>
      </c>
      <c r="Q47" s="164">
        <v>0</v>
      </c>
      <c r="R47" s="165">
        <v>0</v>
      </c>
      <c r="S47" s="145" t="s">
        <v>178</v>
      </c>
      <c r="T47" s="122"/>
      <c r="U47" s="122"/>
    </row>
    <row r="48" spans="1:21" ht="38.25" hidden="1" customHeight="1" x14ac:dyDescent="0.25">
      <c r="A48" s="93"/>
      <c r="B48" s="146"/>
      <c r="C48" s="157"/>
      <c r="D48" s="155"/>
      <c r="E48" s="158"/>
      <c r="F48" s="159"/>
      <c r="G48" s="637" t="s">
        <v>165</v>
      </c>
      <c r="H48" s="637"/>
      <c r="I48" s="637"/>
      <c r="J48" s="650"/>
      <c r="K48" s="403" t="s">
        <v>256</v>
      </c>
      <c r="L48" s="404">
        <v>409</v>
      </c>
      <c r="M48" s="405">
        <v>4</v>
      </c>
      <c r="N48" s="405">
        <v>9</v>
      </c>
      <c r="O48" s="406">
        <v>240</v>
      </c>
      <c r="P48" s="407">
        <f>'Приложение 8'!Q76</f>
        <v>0</v>
      </c>
      <c r="Q48" s="407">
        <v>0</v>
      </c>
      <c r="R48" s="408">
        <v>0</v>
      </c>
      <c r="S48" s="145" t="s">
        <v>178</v>
      </c>
      <c r="T48" s="122"/>
      <c r="U48" s="122"/>
    </row>
    <row r="49" spans="1:21" ht="38.25" customHeight="1" thickBot="1" x14ac:dyDescent="0.3">
      <c r="A49" s="93"/>
      <c r="B49" s="146"/>
      <c r="C49" s="157"/>
      <c r="D49" s="155"/>
      <c r="E49" s="159"/>
      <c r="F49" s="159"/>
      <c r="G49" s="158"/>
      <c r="H49" s="158"/>
      <c r="I49" s="159"/>
      <c r="J49" s="416" t="s">
        <v>383</v>
      </c>
      <c r="K49" s="417">
        <v>5590000000</v>
      </c>
      <c r="L49" s="418"/>
      <c r="M49" s="419">
        <v>4</v>
      </c>
      <c r="N49" s="419">
        <v>12</v>
      </c>
      <c r="O49" s="420">
        <v>0</v>
      </c>
      <c r="P49" s="421">
        <v>0</v>
      </c>
      <c r="Q49" s="421">
        <v>0</v>
      </c>
      <c r="R49" s="422">
        <f>R50</f>
        <v>363000</v>
      </c>
      <c r="S49" s="145"/>
      <c r="T49" s="122"/>
      <c r="U49" s="122"/>
    </row>
    <row r="50" spans="1:21" ht="66" customHeight="1" x14ac:dyDescent="0.25">
      <c r="A50" s="93"/>
      <c r="B50" s="146"/>
      <c r="C50" s="157"/>
      <c r="D50" s="155"/>
      <c r="E50" s="159"/>
      <c r="F50" s="159"/>
      <c r="G50" s="158"/>
      <c r="H50" s="158"/>
      <c r="I50" s="158"/>
      <c r="J50" s="409" t="s">
        <v>384</v>
      </c>
      <c r="K50" s="410" t="s">
        <v>382</v>
      </c>
      <c r="L50" s="411"/>
      <c r="M50" s="412">
        <v>4</v>
      </c>
      <c r="N50" s="412">
        <v>12</v>
      </c>
      <c r="O50" s="413">
        <v>240</v>
      </c>
      <c r="P50" s="414">
        <v>0</v>
      </c>
      <c r="Q50" s="414">
        <v>0</v>
      </c>
      <c r="R50" s="415">
        <f>R51</f>
        <v>363000</v>
      </c>
      <c r="S50" s="145"/>
      <c r="T50" s="122"/>
      <c r="U50" s="122"/>
    </row>
    <row r="51" spans="1:21" ht="38.25" customHeight="1" x14ac:dyDescent="0.25">
      <c r="A51" s="93"/>
      <c r="B51" s="146"/>
      <c r="C51" s="157"/>
      <c r="D51" s="155"/>
      <c r="E51" s="159"/>
      <c r="F51" s="159"/>
      <c r="G51" s="158"/>
      <c r="H51" s="158"/>
      <c r="I51" s="158"/>
      <c r="J51" s="159" t="s">
        <v>381</v>
      </c>
      <c r="K51" s="162" t="s">
        <v>382</v>
      </c>
      <c r="L51" s="148"/>
      <c r="M51" s="161">
        <v>4</v>
      </c>
      <c r="N51" s="161">
        <v>12</v>
      </c>
      <c r="O51" s="163">
        <v>244</v>
      </c>
      <c r="P51" s="164">
        <v>0</v>
      </c>
      <c r="Q51" s="164">
        <v>0</v>
      </c>
      <c r="R51" s="165">
        <v>363000</v>
      </c>
      <c r="S51" s="145"/>
      <c r="T51" s="122"/>
      <c r="U51" s="122"/>
    </row>
    <row r="52" spans="1:21" ht="36.75" customHeight="1" x14ac:dyDescent="0.25">
      <c r="A52" s="93"/>
      <c r="B52" s="146"/>
      <c r="C52" s="157"/>
      <c r="D52" s="155"/>
      <c r="E52" s="159"/>
      <c r="F52" s="637" t="s">
        <v>193</v>
      </c>
      <c r="G52" s="637"/>
      <c r="H52" s="637"/>
      <c r="I52" s="637"/>
      <c r="J52" s="638"/>
      <c r="K52" s="162">
        <v>5550000000</v>
      </c>
      <c r="L52" s="148">
        <v>503</v>
      </c>
      <c r="M52" s="161">
        <v>0</v>
      </c>
      <c r="N52" s="161">
        <v>0</v>
      </c>
      <c r="O52" s="163">
        <v>0</v>
      </c>
      <c r="P52" s="164">
        <f t="shared" ref="P52:R53" si="3">P53</f>
        <v>105000</v>
      </c>
      <c r="Q52" s="164">
        <f t="shared" si="3"/>
        <v>100000</v>
      </c>
      <c r="R52" s="165">
        <f t="shared" si="3"/>
        <v>100000</v>
      </c>
      <c r="S52" s="145" t="s">
        <v>178</v>
      </c>
      <c r="T52" s="122"/>
      <c r="U52" s="122"/>
    </row>
    <row r="53" spans="1:21" ht="31.5" customHeight="1" x14ac:dyDescent="0.25">
      <c r="A53" s="93"/>
      <c r="B53" s="146"/>
      <c r="C53" s="157"/>
      <c r="D53" s="155"/>
      <c r="E53" s="159"/>
      <c r="F53" s="159"/>
      <c r="G53" s="158"/>
      <c r="H53" s="158"/>
      <c r="I53" s="158"/>
      <c r="J53" s="159" t="s">
        <v>194</v>
      </c>
      <c r="K53" s="162">
        <v>5550095310</v>
      </c>
      <c r="L53" s="148">
        <v>503</v>
      </c>
      <c r="M53" s="161">
        <v>0</v>
      </c>
      <c r="N53" s="161">
        <v>0</v>
      </c>
      <c r="O53" s="163">
        <v>0</v>
      </c>
      <c r="P53" s="164">
        <f t="shared" si="3"/>
        <v>105000</v>
      </c>
      <c r="Q53" s="164">
        <f t="shared" si="3"/>
        <v>100000</v>
      </c>
      <c r="R53" s="165">
        <f t="shared" si="3"/>
        <v>100000</v>
      </c>
      <c r="S53" s="145"/>
      <c r="T53" s="122"/>
      <c r="U53" s="122"/>
    </row>
    <row r="54" spans="1:21" ht="18.75" customHeight="1" x14ac:dyDescent="0.25">
      <c r="A54" s="93"/>
      <c r="B54" s="146"/>
      <c r="C54" s="157"/>
      <c r="D54" s="155"/>
      <c r="E54" s="159"/>
      <c r="F54" s="159"/>
      <c r="G54" s="158"/>
      <c r="H54" s="158"/>
      <c r="I54" s="158"/>
      <c r="J54" s="159" t="s">
        <v>34</v>
      </c>
      <c r="K54" s="162">
        <v>5550095310</v>
      </c>
      <c r="L54" s="148">
        <v>503</v>
      </c>
      <c r="M54" s="161">
        <v>5</v>
      </c>
      <c r="N54" s="161">
        <v>0</v>
      </c>
      <c r="O54" s="163">
        <v>0</v>
      </c>
      <c r="P54" s="164">
        <f>P56</f>
        <v>105000</v>
      </c>
      <c r="Q54" s="164">
        <f>Q56</f>
        <v>100000</v>
      </c>
      <c r="R54" s="165">
        <f>R56</f>
        <v>100000</v>
      </c>
      <c r="S54" s="145"/>
      <c r="T54" s="122"/>
      <c r="U54" s="122"/>
    </row>
    <row r="55" spans="1:21" ht="17.25" customHeight="1" x14ac:dyDescent="0.25">
      <c r="A55" s="93"/>
      <c r="B55" s="146"/>
      <c r="C55" s="157"/>
      <c r="D55" s="155"/>
      <c r="E55" s="158"/>
      <c r="F55" s="159"/>
      <c r="G55" s="637" t="s">
        <v>35</v>
      </c>
      <c r="H55" s="637"/>
      <c r="I55" s="637"/>
      <c r="J55" s="638"/>
      <c r="K55" s="162">
        <v>5550095310</v>
      </c>
      <c r="L55" s="148">
        <v>503</v>
      </c>
      <c r="M55" s="161">
        <v>5</v>
      </c>
      <c r="N55" s="161">
        <v>3</v>
      </c>
      <c r="O55" s="163">
        <v>0</v>
      </c>
      <c r="P55" s="164">
        <f>P56</f>
        <v>105000</v>
      </c>
      <c r="Q55" s="164">
        <f>Q56</f>
        <v>100000</v>
      </c>
      <c r="R55" s="165">
        <f>R56</f>
        <v>100000</v>
      </c>
      <c r="S55" s="145" t="s">
        <v>178</v>
      </c>
      <c r="T55" s="122"/>
      <c r="U55" s="122"/>
    </row>
    <row r="56" spans="1:21" ht="33.75" customHeight="1" x14ac:dyDescent="0.25">
      <c r="A56" s="93"/>
      <c r="B56" s="146"/>
      <c r="C56" s="157"/>
      <c r="D56" s="155"/>
      <c r="E56" s="158"/>
      <c r="F56" s="159"/>
      <c r="G56" s="637" t="s">
        <v>165</v>
      </c>
      <c r="H56" s="637"/>
      <c r="I56" s="637"/>
      <c r="J56" s="638"/>
      <c r="K56" s="162">
        <v>5550095310</v>
      </c>
      <c r="L56" s="148">
        <v>503</v>
      </c>
      <c r="M56" s="161">
        <v>5</v>
      </c>
      <c r="N56" s="161">
        <v>3</v>
      </c>
      <c r="O56" s="163">
        <v>240</v>
      </c>
      <c r="P56" s="164">
        <f>'Приложение 8'!Q81</f>
        <v>105000</v>
      </c>
      <c r="Q56" s="164">
        <f>'Приложение 8'!R87</f>
        <v>100000</v>
      </c>
      <c r="R56" s="165">
        <f>'Приложение 8'!S87</f>
        <v>100000</v>
      </c>
      <c r="S56" s="145" t="s">
        <v>178</v>
      </c>
      <c r="T56" s="122"/>
      <c r="U56" s="122"/>
    </row>
    <row r="57" spans="1:21" ht="38.25" customHeight="1" x14ac:dyDescent="0.25">
      <c r="A57" s="93"/>
      <c r="B57" s="146"/>
      <c r="C57" s="157"/>
      <c r="D57" s="155"/>
      <c r="E57" s="159"/>
      <c r="F57" s="637" t="s">
        <v>195</v>
      </c>
      <c r="G57" s="637"/>
      <c r="H57" s="637"/>
      <c r="I57" s="637"/>
      <c r="J57" s="638"/>
      <c r="K57" s="162">
        <v>5560000000</v>
      </c>
      <c r="L57" s="148">
        <v>801</v>
      </c>
      <c r="M57" s="161">
        <v>0</v>
      </c>
      <c r="N57" s="161">
        <v>0</v>
      </c>
      <c r="O57" s="163">
        <v>0</v>
      </c>
      <c r="P57" s="164">
        <f>P58+P64+P62</f>
        <v>1637095</v>
      </c>
      <c r="Q57" s="164">
        <f>Q58+Q64+Q62</f>
        <v>1586150</v>
      </c>
      <c r="R57" s="165">
        <f>R58+R64+R62</f>
        <v>1586150</v>
      </c>
      <c r="S57" s="145" t="s">
        <v>178</v>
      </c>
      <c r="T57" s="122"/>
      <c r="U57" s="122"/>
    </row>
    <row r="58" spans="1:21" ht="42" customHeight="1" x14ac:dyDescent="0.25">
      <c r="A58" s="93"/>
      <c r="B58" s="146"/>
      <c r="C58" s="157"/>
      <c r="D58" s="155"/>
      <c r="E58" s="159"/>
      <c r="F58" s="159"/>
      <c r="G58" s="158"/>
      <c r="H58" s="158"/>
      <c r="I58" s="158"/>
      <c r="J58" s="159" t="s">
        <v>196</v>
      </c>
      <c r="K58" s="162">
        <v>5560075080</v>
      </c>
      <c r="L58" s="148">
        <v>801</v>
      </c>
      <c r="M58" s="161">
        <v>0</v>
      </c>
      <c r="N58" s="161">
        <v>0</v>
      </c>
      <c r="O58" s="163">
        <v>0</v>
      </c>
      <c r="P58" s="164">
        <f t="shared" ref="P58:R60" si="4">P59</f>
        <v>1035990</v>
      </c>
      <c r="Q58" s="164">
        <f t="shared" si="4"/>
        <v>1216150</v>
      </c>
      <c r="R58" s="165">
        <f t="shared" si="4"/>
        <v>1216150</v>
      </c>
      <c r="S58" s="145"/>
      <c r="T58" s="122"/>
      <c r="U58" s="122"/>
    </row>
    <row r="59" spans="1:21" ht="20.25" customHeight="1" x14ac:dyDescent="0.25">
      <c r="A59" s="93"/>
      <c r="B59" s="146"/>
      <c r="C59" s="157"/>
      <c r="D59" s="155"/>
      <c r="E59" s="158"/>
      <c r="F59" s="159"/>
      <c r="G59" s="637" t="s">
        <v>368</v>
      </c>
      <c r="H59" s="637"/>
      <c r="I59" s="637"/>
      <c r="J59" s="638"/>
      <c r="K59" s="162">
        <v>5560075080</v>
      </c>
      <c r="L59" s="148">
        <v>801</v>
      </c>
      <c r="M59" s="161">
        <v>8</v>
      </c>
      <c r="N59" s="161">
        <v>0</v>
      </c>
      <c r="O59" s="163">
        <v>0</v>
      </c>
      <c r="P59" s="164">
        <f t="shared" si="4"/>
        <v>1035990</v>
      </c>
      <c r="Q59" s="164">
        <f t="shared" si="4"/>
        <v>1216150</v>
      </c>
      <c r="R59" s="165">
        <f t="shared" si="4"/>
        <v>1216150</v>
      </c>
      <c r="S59" s="145" t="s">
        <v>178</v>
      </c>
      <c r="T59" s="122"/>
      <c r="U59" s="122"/>
    </row>
    <row r="60" spans="1:21" ht="31.5" customHeight="1" x14ac:dyDescent="0.25">
      <c r="A60" s="93"/>
      <c r="B60" s="146"/>
      <c r="C60" s="157"/>
      <c r="D60" s="155"/>
      <c r="E60" s="159"/>
      <c r="F60" s="159"/>
      <c r="G60" s="158"/>
      <c r="H60" s="158"/>
      <c r="I60" s="158"/>
      <c r="J60" s="159" t="s">
        <v>36</v>
      </c>
      <c r="K60" s="162">
        <v>5560075080</v>
      </c>
      <c r="L60" s="148">
        <v>801</v>
      </c>
      <c r="M60" s="161">
        <v>8</v>
      </c>
      <c r="N60" s="161">
        <v>1</v>
      </c>
      <c r="O60" s="163">
        <v>0</v>
      </c>
      <c r="P60" s="164">
        <f t="shared" si="4"/>
        <v>1035990</v>
      </c>
      <c r="Q60" s="164">
        <f t="shared" si="4"/>
        <v>1216150</v>
      </c>
      <c r="R60" s="165">
        <f t="shared" si="4"/>
        <v>1216150</v>
      </c>
      <c r="S60" s="145"/>
      <c r="T60" s="122"/>
      <c r="U60" s="122"/>
    </row>
    <row r="61" spans="1:21" ht="30.75" customHeight="1" x14ac:dyDescent="0.25">
      <c r="A61" s="93"/>
      <c r="B61" s="146"/>
      <c r="C61" s="157"/>
      <c r="D61" s="155"/>
      <c r="E61" s="159"/>
      <c r="F61" s="637" t="s">
        <v>95</v>
      </c>
      <c r="G61" s="637"/>
      <c r="H61" s="637"/>
      <c r="I61" s="637"/>
      <c r="J61" s="638"/>
      <c r="K61" s="162">
        <v>5560075080</v>
      </c>
      <c r="L61" s="148">
        <v>801</v>
      </c>
      <c r="M61" s="161">
        <v>8</v>
      </c>
      <c r="N61" s="161">
        <v>1</v>
      </c>
      <c r="O61" s="163">
        <v>540</v>
      </c>
      <c r="P61" s="164">
        <v>1035990</v>
      </c>
      <c r="Q61" s="164">
        <v>1216150</v>
      </c>
      <c r="R61" s="165">
        <v>1216150</v>
      </c>
      <c r="S61" s="145" t="s">
        <v>178</v>
      </c>
      <c r="T61" s="122"/>
      <c r="U61" s="122"/>
    </row>
    <row r="62" spans="1:21" ht="30.75" customHeight="1" x14ac:dyDescent="0.25">
      <c r="A62" s="93"/>
      <c r="B62" s="146"/>
      <c r="C62" s="157"/>
      <c r="D62" s="155"/>
      <c r="E62" s="159"/>
      <c r="F62" s="158"/>
      <c r="G62" s="158"/>
      <c r="H62" s="158"/>
      <c r="I62" s="158"/>
      <c r="J62" s="159" t="s">
        <v>377</v>
      </c>
      <c r="K62" s="162">
        <v>5560097030</v>
      </c>
      <c r="L62" s="148"/>
      <c r="M62" s="161">
        <v>8</v>
      </c>
      <c r="N62" s="161">
        <v>1</v>
      </c>
      <c r="O62" s="163">
        <v>0</v>
      </c>
      <c r="P62" s="164">
        <f>P63</f>
        <v>180160</v>
      </c>
      <c r="Q62" s="164">
        <f>Q63</f>
        <v>0</v>
      </c>
      <c r="R62" s="165">
        <f>R63</f>
        <v>0</v>
      </c>
      <c r="S62" s="145"/>
      <c r="T62" s="122"/>
      <c r="U62" s="122"/>
    </row>
    <row r="63" spans="1:21" ht="30.75" customHeight="1" x14ac:dyDescent="0.25">
      <c r="A63" s="93"/>
      <c r="B63" s="146"/>
      <c r="C63" s="157"/>
      <c r="D63" s="155"/>
      <c r="E63" s="159"/>
      <c r="F63" s="158"/>
      <c r="G63" s="158"/>
      <c r="H63" s="158"/>
      <c r="I63" s="158"/>
      <c r="J63" s="159" t="s">
        <v>95</v>
      </c>
      <c r="K63" s="162">
        <v>5560097030</v>
      </c>
      <c r="L63" s="148"/>
      <c r="M63" s="161">
        <v>8</v>
      </c>
      <c r="N63" s="161">
        <v>1</v>
      </c>
      <c r="O63" s="163">
        <v>540</v>
      </c>
      <c r="P63" s="164">
        <v>180160</v>
      </c>
      <c r="Q63" s="164">
        <v>0</v>
      </c>
      <c r="R63" s="165">
        <v>0</v>
      </c>
      <c r="S63" s="145"/>
      <c r="T63" s="122"/>
      <c r="U63" s="122"/>
    </row>
    <row r="64" spans="1:21" ht="30.75" customHeight="1" x14ac:dyDescent="0.25">
      <c r="A64" s="93"/>
      <c r="B64" s="146"/>
      <c r="C64" s="157"/>
      <c r="D64" s="155"/>
      <c r="E64" s="159"/>
      <c r="F64" s="651" t="s">
        <v>175</v>
      </c>
      <c r="G64" s="651"/>
      <c r="H64" s="651"/>
      <c r="I64" s="651"/>
      <c r="J64" s="652"/>
      <c r="K64" s="423">
        <v>5560095220</v>
      </c>
      <c r="L64" s="424">
        <v>801</v>
      </c>
      <c r="M64" s="425">
        <v>0</v>
      </c>
      <c r="N64" s="425">
        <v>0</v>
      </c>
      <c r="O64" s="426">
        <v>0</v>
      </c>
      <c r="P64" s="427">
        <f t="shared" ref="P64:R66" si="5">P65</f>
        <v>420945</v>
      </c>
      <c r="Q64" s="427">
        <f t="shared" si="5"/>
        <v>370000</v>
      </c>
      <c r="R64" s="428">
        <f t="shared" si="5"/>
        <v>370000</v>
      </c>
      <c r="S64" s="145" t="s">
        <v>178</v>
      </c>
      <c r="T64" s="122"/>
      <c r="U64" s="122"/>
    </row>
    <row r="65" spans="1:21" ht="30.75" customHeight="1" x14ac:dyDescent="0.25">
      <c r="A65" s="93"/>
      <c r="B65" s="146"/>
      <c r="C65" s="157"/>
      <c r="D65" s="155"/>
      <c r="E65" s="159"/>
      <c r="F65" s="637" t="s">
        <v>200</v>
      </c>
      <c r="G65" s="637"/>
      <c r="H65" s="637"/>
      <c r="I65" s="637"/>
      <c r="J65" s="638"/>
      <c r="K65" s="162">
        <v>5560095220</v>
      </c>
      <c r="L65" s="148">
        <v>801</v>
      </c>
      <c r="M65" s="161">
        <v>8</v>
      </c>
      <c r="N65" s="161">
        <v>0</v>
      </c>
      <c r="O65" s="163">
        <v>0</v>
      </c>
      <c r="P65" s="164">
        <f t="shared" si="5"/>
        <v>420945</v>
      </c>
      <c r="Q65" s="164">
        <f t="shared" si="5"/>
        <v>370000</v>
      </c>
      <c r="R65" s="165">
        <f t="shared" si="5"/>
        <v>370000</v>
      </c>
      <c r="S65" s="145" t="s">
        <v>178</v>
      </c>
      <c r="T65" s="122"/>
      <c r="U65" s="122"/>
    </row>
    <row r="66" spans="1:21" ht="27.75" customHeight="1" x14ac:dyDescent="0.25">
      <c r="A66" s="93"/>
      <c r="B66" s="146"/>
      <c r="C66" s="157"/>
      <c r="D66" s="155"/>
      <c r="E66" s="159"/>
      <c r="F66" s="637" t="s">
        <v>36</v>
      </c>
      <c r="G66" s="637"/>
      <c r="H66" s="637"/>
      <c r="I66" s="637"/>
      <c r="J66" s="638"/>
      <c r="K66" s="162">
        <v>5560095220</v>
      </c>
      <c r="L66" s="148">
        <v>801</v>
      </c>
      <c r="M66" s="161">
        <v>8</v>
      </c>
      <c r="N66" s="161">
        <v>1</v>
      </c>
      <c r="O66" s="163">
        <v>0</v>
      </c>
      <c r="P66" s="164">
        <f t="shared" si="5"/>
        <v>420945</v>
      </c>
      <c r="Q66" s="164">
        <f t="shared" si="5"/>
        <v>370000</v>
      </c>
      <c r="R66" s="165">
        <f t="shared" si="5"/>
        <v>370000</v>
      </c>
      <c r="S66" s="145" t="s">
        <v>178</v>
      </c>
      <c r="T66" s="122"/>
      <c r="U66" s="122"/>
    </row>
    <row r="67" spans="1:21" ht="36" customHeight="1" x14ac:dyDescent="0.25">
      <c r="A67" s="93"/>
      <c r="B67" s="146"/>
      <c r="C67" s="157"/>
      <c r="D67" s="155"/>
      <c r="E67" s="159"/>
      <c r="F67" s="637" t="s">
        <v>165</v>
      </c>
      <c r="G67" s="637"/>
      <c r="H67" s="637"/>
      <c r="I67" s="637"/>
      <c r="J67" s="638"/>
      <c r="K67" s="162">
        <v>5560095220</v>
      </c>
      <c r="L67" s="148">
        <v>801</v>
      </c>
      <c r="M67" s="161">
        <v>8</v>
      </c>
      <c r="N67" s="161">
        <v>1</v>
      </c>
      <c r="O67" s="163">
        <v>240</v>
      </c>
      <c r="P67" s="164">
        <v>420945</v>
      </c>
      <c r="Q67" s="164">
        <v>370000</v>
      </c>
      <c r="R67" s="165">
        <v>370000</v>
      </c>
      <c r="S67" s="145" t="s">
        <v>178</v>
      </c>
      <c r="T67" s="122"/>
      <c r="U67" s="122"/>
    </row>
    <row r="68" spans="1:21" ht="21" customHeight="1" x14ac:dyDescent="0.25">
      <c r="A68" s="93"/>
      <c r="B68" s="146"/>
      <c r="C68" s="157"/>
      <c r="D68" s="155"/>
      <c r="E68" s="158"/>
      <c r="F68" s="159"/>
      <c r="G68" s="651" t="s">
        <v>228</v>
      </c>
      <c r="H68" s="651"/>
      <c r="I68" s="651"/>
      <c r="J68" s="652"/>
      <c r="K68" s="423">
        <v>7700000000</v>
      </c>
      <c r="L68" s="424">
        <v>310</v>
      </c>
      <c r="M68" s="425">
        <v>0</v>
      </c>
      <c r="N68" s="425">
        <v>0</v>
      </c>
      <c r="O68" s="426">
        <v>0</v>
      </c>
      <c r="P68" s="427">
        <f>P69+P72</f>
        <v>2669</v>
      </c>
      <c r="Q68" s="427">
        <f>Q69+Q72</f>
        <v>2669</v>
      </c>
      <c r="R68" s="428">
        <f>R69+R72</f>
        <v>2669</v>
      </c>
      <c r="S68" s="145" t="s">
        <v>178</v>
      </c>
      <c r="T68" s="122"/>
      <c r="U68" s="122"/>
    </row>
    <row r="69" spans="1:21" ht="15" customHeight="1" x14ac:dyDescent="0.25">
      <c r="A69" s="93"/>
      <c r="B69" s="146"/>
      <c r="C69" s="157"/>
      <c r="D69" s="155"/>
      <c r="E69" s="158"/>
      <c r="F69" s="159"/>
      <c r="G69" s="637" t="s">
        <v>363</v>
      </c>
      <c r="H69" s="637"/>
      <c r="I69" s="637"/>
      <c r="J69" s="638"/>
      <c r="K69" s="162">
        <v>7700020040</v>
      </c>
      <c r="L69" s="148">
        <v>310</v>
      </c>
      <c r="M69" s="161">
        <v>3</v>
      </c>
      <c r="N69" s="161">
        <v>0</v>
      </c>
      <c r="O69" s="163">
        <v>0</v>
      </c>
      <c r="P69" s="164">
        <f t="shared" ref="P69:R70" si="6">P70</f>
        <v>2000</v>
      </c>
      <c r="Q69" s="164">
        <f t="shared" si="6"/>
        <v>2000</v>
      </c>
      <c r="R69" s="165">
        <f t="shared" si="6"/>
        <v>2000</v>
      </c>
      <c r="S69" s="145" t="s">
        <v>178</v>
      </c>
      <c r="T69" s="122"/>
      <c r="U69" s="122"/>
    </row>
    <row r="70" spans="1:21" ht="31.5" customHeight="1" x14ac:dyDescent="0.25">
      <c r="A70" s="93"/>
      <c r="B70" s="146"/>
      <c r="C70" s="157"/>
      <c r="D70" s="155"/>
      <c r="E70" s="158"/>
      <c r="F70" s="159"/>
      <c r="G70" s="637" t="s">
        <v>234</v>
      </c>
      <c r="H70" s="637"/>
      <c r="I70" s="637"/>
      <c r="J70" s="638"/>
      <c r="K70" s="162">
        <v>7700020040</v>
      </c>
      <c r="L70" s="148">
        <v>310</v>
      </c>
      <c r="M70" s="161">
        <v>3</v>
      </c>
      <c r="N70" s="161">
        <v>14</v>
      </c>
      <c r="O70" s="163">
        <v>0</v>
      </c>
      <c r="P70" s="164">
        <f t="shared" si="6"/>
        <v>2000</v>
      </c>
      <c r="Q70" s="164">
        <f t="shared" si="6"/>
        <v>2000</v>
      </c>
      <c r="R70" s="165">
        <f t="shared" si="6"/>
        <v>2000</v>
      </c>
      <c r="S70" s="145" t="s">
        <v>178</v>
      </c>
      <c r="T70" s="122"/>
      <c r="U70" s="122"/>
    </row>
    <row r="71" spans="1:21" ht="34.5" customHeight="1" x14ac:dyDescent="0.25">
      <c r="A71" s="93"/>
      <c r="B71" s="146"/>
      <c r="C71" s="157"/>
      <c r="D71" s="155"/>
      <c r="E71" s="158"/>
      <c r="F71" s="159"/>
      <c r="G71" s="637" t="s">
        <v>165</v>
      </c>
      <c r="H71" s="637"/>
      <c r="I71" s="637"/>
      <c r="J71" s="638"/>
      <c r="K71" s="162">
        <v>7700020040</v>
      </c>
      <c r="L71" s="148">
        <v>310</v>
      </c>
      <c r="M71" s="161">
        <v>3</v>
      </c>
      <c r="N71" s="161">
        <v>14</v>
      </c>
      <c r="O71" s="163">
        <v>240</v>
      </c>
      <c r="P71" s="164">
        <v>2000</v>
      </c>
      <c r="Q71" s="164">
        <v>2000</v>
      </c>
      <c r="R71" s="165">
        <v>2000</v>
      </c>
      <c r="S71" s="145" t="s">
        <v>178</v>
      </c>
      <c r="T71" s="122"/>
      <c r="U71" s="122"/>
    </row>
    <row r="72" spans="1:21" ht="15" customHeight="1" x14ac:dyDescent="0.25">
      <c r="A72" s="93"/>
      <c r="B72" s="146"/>
      <c r="C72" s="171"/>
      <c r="D72" s="172"/>
      <c r="E72" s="173"/>
      <c r="F72" s="174"/>
      <c r="G72" s="173"/>
      <c r="H72" s="173"/>
      <c r="I72" s="173"/>
      <c r="J72" s="175" t="s">
        <v>235</v>
      </c>
      <c r="K72" s="162">
        <v>7700095100</v>
      </c>
      <c r="L72" s="148"/>
      <c r="M72" s="161">
        <v>0</v>
      </c>
      <c r="N72" s="161">
        <v>0</v>
      </c>
      <c r="O72" s="163">
        <v>0</v>
      </c>
      <c r="P72" s="164">
        <f t="shared" ref="P72:R74" si="7">P73</f>
        <v>669</v>
      </c>
      <c r="Q72" s="164">
        <f t="shared" si="7"/>
        <v>669</v>
      </c>
      <c r="R72" s="165">
        <f t="shared" si="7"/>
        <v>669</v>
      </c>
      <c r="S72" s="145"/>
      <c r="T72" s="122"/>
      <c r="U72" s="122"/>
    </row>
    <row r="73" spans="1:21" ht="13.5" customHeight="1" x14ac:dyDescent="0.25">
      <c r="A73" s="93"/>
      <c r="B73" s="146"/>
      <c r="C73" s="171"/>
      <c r="D73" s="172"/>
      <c r="E73" s="173"/>
      <c r="F73" s="174"/>
      <c r="G73" s="173"/>
      <c r="H73" s="173"/>
      <c r="I73" s="173"/>
      <c r="J73" s="175" t="s">
        <v>24</v>
      </c>
      <c r="K73" s="162">
        <v>7700095100</v>
      </c>
      <c r="L73" s="148"/>
      <c r="M73" s="161">
        <v>1</v>
      </c>
      <c r="N73" s="161">
        <v>0</v>
      </c>
      <c r="O73" s="163">
        <v>0</v>
      </c>
      <c r="P73" s="164">
        <f t="shared" si="7"/>
        <v>669</v>
      </c>
      <c r="Q73" s="164">
        <f t="shared" si="7"/>
        <v>669</v>
      </c>
      <c r="R73" s="165">
        <f t="shared" si="7"/>
        <v>669</v>
      </c>
      <c r="S73" s="145"/>
      <c r="T73" s="122"/>
      <c r="U73" s="122"/>
    </row>
    <row r="74" spans="1:21" ht="13.5" customHeight="1" x14ac:dyDescent="0.25">
      <c r="A74" s="93"/>
      <c r="B74" s="146"/>
      <c r="C74" s="171"/>
      <c r="D74" s="172"/>
      <c r="E74" s="173"/>
      <c r="F74" s="174"/>
      <c r="G74" s="173"/>
      <c r="H74" s="173"/>
      <c r="I74" s="173"/>
      <c r="J74" s="175" t="s">
        <v>27</v>
      </c>
      <c r="K74" s="162">
        <v>7700095100</v>
      </c>
      <c r="L74" s="148"/>
      <c r="M74" s="161">
        <v>1</v>
      </c>
      <c r="N74" s="161">
        <v>13</v>
      </c>
      <c r="O74" s="163">
        <v>0</v>
      </c>
      <c r="P74" s="164">
        <f t="shared" si="7"/>
        <v>669</v>
      </c>
      <c r="Q74" s="164">
        <f t="shared" si="7"/>
        <v>669</v>
      </c>
      <c r="R74" s="165">
        <f t="shared" si="7"/>
        <v>669</v>
      </c>
      <c r="S74" s="145"/>
      <c r="T74" s="122"/>
      <c r="U74" s="122"/>
    </row>
    <row r="75" spans="1:21" ht="13.5" customHeight="1" thickBot="1" x14ac:dyDescent="0.3">
      <c r="A75" s="93"/>
      <c r="B75" s="146"/>
      <c r="C75" s="171"/>
      <c r="D75" s="172"/>
      <c r="E75" s="173"/>
      <c r="F75" s="174"/>
      <c r="G75" s="173"/>
      <c r="H75" s="173"/>
      <c r="I75" s="173"/>
      <c r="J75" s="175" t="s">
        <v>185</v>
      </c>
      <c r="K75" s="162">
        <v>7700095100</v>
      </c>
      <c r="L75" s="148"/>
      <c r="M75" s="161">
        <v>1</v>
      </c>
      <c r="N75" s="161">
        <v>13</v>
      </c>
      <c r="O75" s="163">
        <v>850</v>
      </c>
      <c r="P75" s="164">
        <v>669</v>
      </c>
      <c r="Q75" s="164">
        <v>669</v>
      </c>
      <c r="R75" s="165">
        <v>669</v>
      </c>
      <c r="S75" s="145"/>
      <c r="T75" s="122"/>
      <c r="U75" s="122"/>
    </row>
    <row r="76" spans="1:21" ht="15" customHeight="1" thickBot="1" x14ac:dyDescent="0.3">
      <c r="A76" s="92"/>
      <c r="B76" s="183"/>
      <c r="C76" s="184"/>
      <c r="D76" s="184"/>
      <c r="E76" s="184"/>
      <c r="F76" s="184"/>
      <c r="G76" s="184"/>
      <c r="H76" s="184"/>
      <c r="I76" s="184"/>
      <c r="J76" s="185" t="s">
        <v>198</v>
      </c>
      <c r="K76" s="188"/>
      <c r="L76" s="187">
        <v>0</v>
      </c>
      <c r="M76" s="186"/>
      <c r="N76" s="186"/>
      <c r="O76" s="189"/>
      <c r="P76" s="190">
        <f>P9+P68</f>
        <v>4495560</v>
      </c>
      <c r="Q76" s="190">
        <f>Q9+Q68</f>
        <v>4306000</v>
      </c>
      <c r="R76" s="191">
        <f>R9+R68</f>
        <v>4722900</v>
      </c>
      <c r="S76" s="192" t="s">
        <v>178</v>
      </c>
      <c r="T76" s="122"/>
      <c r="U76" s="122"/>
    </row>
    <row r="77" spans="1:21" ht="11.25" customHeight="1" x14ac:dyDescent="0.25">
      <c r="A77" s="92"/>
      <c r="B77" s="193"/>
      <c r="C77" s="193"/>
      <c r="D77" s="193"/>
      <c r="E77" s="193"/>
      <c r="F77" s="193"/>
      <c r="G77" s="193"/>
      <c r="H77" s="193"/>
      <c r="I77" s="193"/>
      <c r="J77" s="193"/>
      <c r="K77" s="194"/>
      <c r="L77" s="192"/>
      <c r="M77" s="192"/>
      <c r="N77" s="192"/>
      <c r="O77" s="194"/>
      <c r="P77" s="195"/>
      <c r="Q77" s="195"/>
      <c r="R77" s="195"/>
      <c r="S77" s="192" t="s">
        <v>178</v>
      </c>
      <c r="T77" s="122"/>
      <c r="U77" s="122"/>
    </row>
    <row r="78" spans="1:21" ht="12.75" customHeight="1" x14ac:dyDescent="0.2">
      <c r="A78" s="92"/>
      <c r="B78" s="96"/>
      <c r="C78" s="96"/>
      <c r="D78" s="96"/>
      <c r="E78" s="96"/>
      <c r="F78" s="96"/>
      <c r="G78" s="96"/>
      <c r="H78" s="96"/>
      <c r="I78" s="96"/>
      <c r="J78" s="96"/>
      <c r="K78" s="98"/>
      <c r="L78" s="97"/>
      <c r="M78" s="97"/>
      <c r="N78" s="97"/>
      <c r="O78" s="98"/>
      <c r="P78" s="90"/>
      <c r="Q78" s="90"/>
      <c r="R78" s="90"/>
      <c r="S78" s="91"/>
    </row>
    <row r="79" spans="1:21" ht="12.75" customHeight="1" x14ac:dyDescent="0.2">
      <c r="A79" s="92"/>
      <c r="B79" s="96"/>
      <c r="C79" s="96"/>
      <c r="D79" s="96"/>
      <c r="E79" s="96"/>
      <c r="F79" s="96"/>
      <c r="G79" s="96"/>
      <c r="H79" s="96"/>
      <c r="I79" s="96" t="s">
        <v>199</v>
      </c>
      <c r="J79" s="96"/>
      <c r="K79" s="98"/>
      <c r="L79" s="97"/>
      <c r="M79" s="97"/>
      <c r="N79" s="97"/>
      <c r="O79" s="98"/>
      <c r="P79" s="86"/>
      <c r="Q79" s="86"/>
      <c r="R79" s="86"/>
    </row>
    <row r="80" spans="1:21" ht="12.75" customHeight="1" x14ac:dyDescent="0.2">
      <c r="A80" s="92"/>
      <c r="B80" s="96"/>
      <c r="C80" s="96"/>
      <c r="D80" s="96"/>
      <c r="E80" s="96"/>
      <c r="F80" s="96"/>
      <c r="G80" s="96"/>
      <c r="H80" s="96"/>
      <c r="I80" s="96"/>
      <c r="J80" s="96"/>
      <c r="K80" s="98"/>
      <c r="L80" s="97"/>
      <c r="M80" s="97"/>
      <c r="N80" s="97"/>
      <c r="O80" s="98"/>
      <c r="P80" s="86"/>
      <c r="Q80" s="86"/>
      <c r="R80" s="86"/>
    </row>
    <row r="81" spans="1:18" ht="12.75" customHeight="1" x14ac:dyDescent="0.2">
      <c r="A81" s="92"/>
      <c r="B81" s="96"/>
      <c r="C81" s="96"/>
      <c r="D81" s="96"/>
      <c r="E81" s="96"/>
      <c r="F81" s="96"/>
      <c r="G81" s="96"/>
      <c r="H81" s="96"/>
      <c r="I81" s="96" t="s">
        <v>199</v>
      </c>
      <c r="J81" s="96"/>
      <c r="K81" s="98"/>
      <c r="L81" s="97"/>
      <c r="M81" s="97"/>
      <c r="N81" s="97"/>
      <c r="O81" s="98"/>
      <c r="P81" s="86"/>
      <c r="Q81" s="86"/>
      <c r="R81" s="86"/>
    </row>
    <row r="82" spans="1:18" ht="12.75" customHeight="1" x14ac:dyDescent="0.2">
      <c r="A82" s="92"/>
      <c r="B82" s="96"/>
      <c r="C82" s="96"/>
      <c r="D82" s="96"/>
      <c r="E82" s="96"/>
      <c r="F82" s="96"/>
      <c r="G82" s="96"/>
      <c r="H82" s="96"/>
      <c r="I82" s="96"/>
      <c r="J82" s="96"/>
      <c r="K82" s="98"/>
      <c r="L82" s="97"/>
      <c r="M82" s="97"/>
      <c r="N82" s="97"/>
      <c r="O82" s="98"/>
      <c r="P82" s="86"/>
      <c r="Q82" s="86"/>
      <c r="R82" s="86"/>
    </row>
    <row r="83" spans="1:18" ht="12.75" customHeight="1" x14ac:dyDescent="0.2">
      <c r="A83" s="92"/>
      <c r="B83" s="96"/>
      <c r="C83" s="96"/>
      <c r="D83" s="96"/>
      <c r="E83" s="96"/>
      <c r="F83" s="96"/>
      <c r="G83" s="96"/>
      <c r="H83" s="96"/>
      <c r="I83" s="96"/>
      <c r="J83" s="96"/>
      <c r="K83" s="98"/>
      <c r="L83" s="97"/>
      <c r="M83" s="97"/>
      <c r="N83" s="97"/>
      <c r="O83" s="98"/>
      <c r="P83" s="86"/>
      <c r="Q83" s="86"/>
      <c r="R83" s="86"/>
    </row>
    <row r="84" spans="1:18" ht="12.75" customHeight="1" x14ac:dyDescent="0.2">
      <c r="A84" s="92"/>
      <c r="B84" s="96"/>
      <c r="C84" s="96"/>
      <c r="D84" s="96"/>
      <c r="E84" s="96"/>
      <c r="F84" s="96"/>
      <c r="G84" s="96"/>
      <c r="H84" s="96"/>
      <c r="I84" s="96"/>
      <c r="J84" s="96"/>
      <c r="K84" s="98"/>
      <c r="L84" s="97"/>
      <c r="M84" s="97"/>
      <c r="N84" s="97"/>
      <c r="O84" s="98"/>
      <c r="P84" s="86"/>
      <c r="Q84" s="86"/>
      <c r="R84" s="86"/>
    </row>
    <row r="85" spans="1:18" ht="12.75" customHeight="1" x14ac:dyDescent="0.2">
      <c r="A85" s="92"/>
      <c r="B85" s="99"/>
      <c r="C85" s="99"/>
      <c r="D85" s="99"/>
      <c r="E85" s="99"/>
      <c r="F85" s="99"/>
      <c r="G85" s="99"/>
      <c r="H85" s="99"/>
      <c r="I85" s="99"/>
      <c r="J85" s="99"/>
      <c r="K85" s="98"/>
      <c r="L85" s="97"/>
      <c r="M85" s="97"/>
      <c r="N85" s="97"/>
      <c r="O85" s="98"/>
    </row>
  </sheetData>
  <mergeCells count="38">
    <mergeCell ref="G69:J69"/>
    <mergeCell ref="G70:J70"/>
    <mergeCell ref="G71:J71"/>
    <mergeCell ref="F57:J57"/>
    <mergeCell ref="G59:J59"/>
    <mergeCell ref="F67:J67"/>
    <mergeCell ref="G68:J68"/>
    <mergeCell ref="F66:J66"/>
    <mergeCell ref="E39:J39"/>
    <mergeCell ref="F40:J40"/>
    <mergeCell ref="F34:J34"/>
    <mergeCell ref="G43:J43"/>
    <mergeCell ref="G45:J45"/>
    <mergeCell ref="G46:J46"/>
    <mergeCell ref="G48:J48"/>
    <mergeCell ref="F52:J52"/>
    <mergeCell ref="G56:J56"/>
    <mergeCell ref="G55:J55"/>
    <mergeCell ref="F61:J61"/>
    <mergeCell ref="F64:J64"/>
    <mergeCell ref="F28:J28"/>
    <mergeCell ref="G29:J29"/>
    <mergeCell ref="F65:J65"/>
    <mergeCell ref="E9:J9"/>
    <mergeCell ref="F11:J11"/>
    <mergeCell ref="G14:J14"/>
    <mergeCell ref="G42:J42"/>
    <mergeCell ref="G44:J44"/>
    <mergeCell ref="G47:J47"/>
    <mergeCell ref="F15:J15"/>
    <mergeCell ref="G16:J16"/>
    <mergeCell ref="G19:J19"/>
    <mergeCell ref="P1:U1"/>
    <mergeCell ref="P2:U2"/>
    <mergeCell ref="P3:U3"/>
    <mergeCell ref="P4:U4"/>
    <mergeCell ref="B6:R6"/>
    <mergeCell ref="B8:J8"/>
  </mergeCells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4</vt:i4>
      </vt:variant>
    </vt:vector>
  </HeadingPairs>
  <TitlesOfParts>
    <vt:vector size="23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 11 Табл.1-культ.</vt:lpstr>
      <vt:lpstr>Прил 11 таблица 2 КСО</vt:lpstr>
      <vt:lpstr>прил 11 табл.3 внут.фин.контр.</vt:lpstr>
      <vt:lpstr>Прил.11 табл.4 зем.контроль </vt:lpstr>
      <vt:lpstr>Прил.11 табл.5 бух.</vt:lpstr>
      <vt:lpstr>Прил.11 табл.6 повыш.з.пл.культ</vt:lpstr>
      <vt:lpstr>Прил 12</vt:lpstr>
      <vt:lpstr>приложение 12</vt:lpstr>
      <vt:lpstr>Прил 14</vt:lpstr>
      <vt:lpstr>'Приложение 10'!Заголовки_для_печати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2021-11-18T07:02:00Z</cp:lastPrinted>
  <dcterms:created xsi:type="dcterms:W3CDTF">2010-12-16T03:42:04Z</dcterms:created>
  <dcterms:modified xsi:type="dcterms:W3CDTF">2021-11-23T04:16:37Z</dcterms:modified>
</cp:coreProperties>
</file>