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2120" windowHeight="8940" activeTab="11"/>
  </bookViews>
  <sheets>
    <sheet name="Приложение 1" sheetId="1" r:id="rId1"/>
    <sheet name="Приложение 2" sheetId="5" r:id="rId2"/>
    <sheet name="Приложение 3" sheetId="6" r:id="rId3"/>
    <sheet name="Приложение 4" sheetId="7" r:id="rId4"/>
    <sheet name="Приложение 5" sheetId="4" r:id="rId5"/>
    <sheet name="Приложение 6" sheetId="3" r:id="rId6"/>
    <sheet name="приложение 7" sheetId="8" r:id="rId7"/>
    <sheet name="Приложение 8" sheetId="9" r:id="rId8"/>
    <sheet name="Приложение 9" sheetId="10" r:id="rId9"/>
    <sheet name="Прил 10 Табл.1-культ." sheetId="12" r:id="rId10"/>
    <sheet name="Прил 11 таблица 2 КСО" sheetId="13" r:id="rId11"/>
    <sheet name="прил 11 табл.3 внут.фин.контр." sheetId="14" r:id="rId12"/>
    <sheet name="Прил.11 табл.4 зем.контроль " sheetId="21" r:id="rId13"/>
    <sheet name="Прил.11 табл.5 бух." sheetId="22" r:id="rId14"/>
    <sheet name="Прил.11 табл.6 повыш.з.пл.культ" sheetId="15" r:id="rId15"/>
    <sheet name="Прил 12" sheetId="17" r:id="rId16"/>
    <sheet name="приложение 12" sheetId="18" r:id="rId17"/>
    <sheet name="Прил 14" sheetId="19" r:id="rId18"/>
    <sheet name="Лист1" sheetId="23" r:id="rId19"/>
  </sheets>
  <externalReferences>
    <externalReference r:id="rId20"/>
    <externalReference r:id="rId21"/>
  </externalReferences>
  <definedNames>
    <definedName name="__bookmark_1" localSheetId="12">#REF!</definedName>
    <definedName name="__bookmark_1" localSheetId="13">#REF!</definedName>
    <definedName name="__bookmark_1" localSheetId="8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6">'приложение 7'!$A$1:$V$112</definedName>
    <definedName name="_xlnm.Print_Area" localSheetId="8">'Приложение 9'!$A$1:$S$116</definedName>
  </definedNames>
  <calcPr calcId="125725"/>
</workbook>
</file>

<file path=xl/calcChain.xml><?xml version="1.0" encoding="utf-8"?>
<calcChain xmlns="http://schemas.openxmlformats.org/spreadsheetml/2006/main">
  <c r="F16" i="1"/>
  <c r="F12"/>
  <c r="E16"/>
  <c r="E12"/>
  <c r="C16"/>
  <c r="C12"/>
  <c r="D11" i="15"/>
  <c r="F11" i="12"/>
  <c r="F12" s="1"/>
  <c r="E11"/>
  <c r="E12"/>
  <c r="D11"/>
  <c r="D12"/>
  <c r="R14" i="10"/>
  <c r="Q14"/>
  <c r="P14"/>
  <c r="Q21" i="9"/>
  <c r="P37" i="10"/>
  <c r="P19"/>
  <c r="R28"/>
  <c r="R25"/>
  <c r="Q28"/>
  <c r="Q25"/>
  <c r="P28"/>
  <c r="P25"/>
  <c r="R32"/>
  <c r="R29"/>
  <c r="Q32"/>
  <c r="Q29"/>
  <c r="P32"/>
  <c r="P29"/>
  <c r="R37"/>
  <c r="R36" s="1"/>
  <c r="R35" s="1"/>
  <c r="R34" s="1"/>
  <c r="R33"/>
  <c r="Q37"/>
  <c r="Q36"/>
  <c r="Q35" s="1"/>
  <c r="Q34" s="1"/>
  <c r="P33"/>
  <c r="P36"/>
  <c r="P35" s="1"/>
  <c r="P34" s="1"/>
  <c r="R48"/>
  <c r="R45" s="1"/>
  <c r="R44" s="1"/>
  <c r="Q48"/>
  <c r="Q45" s="1"/>
  <c r="Q44" s="1"/>
  <c r="P48"/>
  <c r="P45" s="1"/>
  <c r="P44" s="1"/>
  <c r="R49"/>
  <c r="R52"/>
  <c r="R51" s="1"/>
  <c r="R50" s="1"/>
  <c r="Q49"/>
  <c r="Q52"/>
  <c r="Q51" s="1"/>
  <c r="Q50" s="1"/>
  <c r="P49"/>
  <c r="P52"/>
  <c r="P51" s="1"/>
  <c r="P50" s="1"/>
  <c r="R57"/>
  <c r="R54" s="1"/>
  <c r="R53" s="1"/>
  <c r="Q57"/>
  <c r="Q54" s="1"/>
  <c r="Q53" s="1"/>
  <c r="P57"/>
  <c r="P54"/>
  <c r="R61"/>
  <c r="R58"/>
  <c r="Q61"/>
  <c r="Q58"/>
  <c r="P61"/>
  <c r="P58"/>
  <c r="R62"/>
  <c r="R63"/>
  <c r="Q62"/>
  <c r="Q63"/>
  <c r="R76"/>
  <c r="R73" s="1"/>
  <c r="Q76"/>
  <c r="Q73" s="1"/>
  <c r="P76"/>
  <c r="P73" s="1"/>
  <c r="R80"/>
  <c r="R77" s="1"/>
  <c r="Q80"/>
  <c r="Q77" s="1"/>
  <c r="P80"/>
  <c r="P77" s="1"/>
  <c r="R84"/>
  <c r="R81" s="1"/>
  <c r="Q84"/>
  <c r="Q81" s="1"/>
  <c r="P84"/>
  <c r="P81" s="1"/>
  <c r="R88"/>
  <c r="R85" s="1"/>
  <c r="Q88"/>
  <c r="Q85" s="1"/>
  <c r="P88"/>
  <c r="P85" s="1"/>
  <c r="R92"/>
  <c r="R89" s="1"/>
  <c r="P92"/>
  <c r="P91" s="1"/>
  <c r="P90" s="1"/>
  <c r="P89" s="1"/>
  <c r="Q92"/>
  <c r="Q89"/>
  <c r="R97"/>
  <c r="Q97"/>
  <c r="Q96" s="1"/>
  <c r="Q95" s="1"/>
  <c r="Q94" s="1"/>
  <c r="Q93" s="1"/>
  <c r="P97"/>
  <c r="R101"/>
  <c r="R98" s="1"/>
  <c r="Q101"/>
  <c r="Q98" s="1"/>
  <c r="P101"/>
  <c r="P98" s="1"/>
  <c r="R105"/>
  <c r="R102"/>
  <c r="Q105"/>
  <c r="Q102" s="1"/>
  <c r="P105"/>
  <c r="P102" s="1"/>
  <c r="R109"/>
  <c r="Q109"/>
  <c r="Q106"/>
  <c r="P109"/>
  <c r="P106"/>
  <c r="R114"/>
  <c r="Q114"/>
  <c r="Q110" s="1"/>
  <c r="P114"/>
  <c r="G10" i="3"/>
  <c r="F10"/>
  <c r="D10"/>
  <c r="G14"/>
  <c r="F14"/>
  <c r="D14"/>
  <c r="G15"/>
  <c r="F15"/>
  <c r="D15"/>
  <c r="G19"/>
  <c r="F19"/>
  <c r="Q67" i="9"/>
  <c r="D19" i="3"/>
  <c r="G20"/>
  <c r="F20"/>
  <c r="D20"/>
  <c r="G22"/>
  <c r="F22"/>
  <c r="D22"/>
  <c r="G24"/>
  <c r="F24"/>
  <c r="D24"/>
  <c r="G26"/>
  <c r="F26"/>
  <c r="D26"/>
  <c r="V29" i="8"/>
  <c r="V28"/>
  <c r="T29"/>
  <c r="T28"/>
  <c r="R29"/>
  <c r="R28"/>
  <c r="V66"/>
  <c r="T66"/>
  <c r="R66"/>
  <c r="V67"/>
  <c r="V68"/>
  <c r="T67"/>
  <c r="T68"/>
  <c r="R67"/>
  <c r="R68"/>
  <c r="V74"/>
  <c r="V73" s="1"/>
  <c r="V72" s="1"/>
  <c r="V71" s="1"/>
  <c r="T74"/>
  <c r="T73" s="1"/>
  <c r="T72" s="1"/>
  <c r="T71" s="1"/>
  <c r="T70" s="1"/>
  <c r="T69" s="1"/>
  <c r="R74"/>
  <c r="R73" s="1"/>
  <c r="V86"/>
  <c r="T86"/>
  <c r="R86"/>
  <c r="R85" s="1"/>
  <c r="R84" s="1"/>
  <c r="R83" s="1"/>
  <c r="V87"/>
  <c r="V88"/>
  <c r="T87"/>
  <c r="T88"/>
  <c r="R87"/>
  <c r="R88"/>
  <c r="V89"/>
  <c r="V90"/>
  <c r="T89"/>
  <c r="T90"/>
  <c r="R89"/>
  <c r="R90"/>
  <c r="V91"/>
  <c r="V92"/>
  <c r="T91"/>
  <c r="T92"/>
  <c r="R91"/>
  <c r="R92"/>
  <c r="R94"/>
  <c r="V96"/>
  <c r="V95"/>
  <c r="T96"/>
  <c r="T95"/>
  <c r="R96"/>
  <c r="R95"/>
  <c r="S124" i="9"/>
  <c r="V106" i="8"/>
  <c r="V105" s="1"/>
  <c r="T106"/>
  <c r="V104"/>
  <c r="V103" s="1"/>
  <c r="T104"/>
  <c r="T103"/>
  <c r="S127" i="9"/>
  <c r="R127"/>
  <c r="S128"/>
  <c r="R128"/>
  <c r="R104" i="8"/>
  <c r="R103" s="1"/>
  <c r="R106"/>
  <c r="Q10" i="9"/>
  <c r="S131"/>
  <c r="R131"/>
  <c r="Q131"/>
  <c r="Q25"/>
  <c r="Q20"/>
  <c r="Q19"/>
  <c r="Q18"/>
  <c r="S32"/>
  <c r="S33"/>
  <c r="R32"/>
  <c r="R33"/>
  <c r="Q33"/>
  <c r="Q32"/>
  <c r="S36"/>
  <c r="R36"/>
  <c r="Q36"/>
  <c r="Q64"/>
  <c r="S68"/>
  <c r="S69"/>
  <c r="S70"/>
  <c r="R68"/>
  <c r="R69"/>
  <c r="R70"/>
  <c r="Q68"/>
  <c r="Q69"/>
  <c r="Q70"/>
  <c r="S84"/>
  <c r="S85"/>
  <c r="R84"/>
  <c r="R85"/>
  <c r="Q84"/>
  <c r="Q85"/>
  <c r="S106"/>
  <c r="S107"/>
  <c r="R106"/>
  <c r="R107"/>
  <c r="Q106"/>
  <c r="Q107"/>
  <c r="S109"/>
  <c r="S110"/>
  <c r="R109"/>
  <c r="R110"/>
  <c r="Q109"/>
  <c r="Q110"/>
  <c r="S112"/>
  <c r="S113"/>
  <c r="R112"/>
  <c r="R113"/>
  <c r="Q112"/>
  <c r="R115"/>
  <c r="R105"/>
  <c r="R104"/>
  <c r="R103"/>
  <c r="R102"/>
  <c r="R116"/>
  <c r="Q116"/>
  <c r="S118"/>
  <c r="S119"/>
  <c r="Q118"/>
  <c r="Q119"/>
  <c r="Q127"/>
  <c r="Q128"/>
  <c r="Q132"/>
  <c r="F11" i="22"/>
  <c r="E11"/>
  <c r="R20" i="10"/>
  <c r="Q20"/>
  <c r="P20"/>
  <c r="R24"/>
  <c r="Q24"/>
  <c r="P24"/>
  <c r="R42"/>
  <c r="R43"/>
  <c r="Q42"/>
  <c r="Q43"/>
  <c r="P42"/>
  <c r="P43"/>
  <c r="Q91"/>
  <c r="Q90" s="1"/>
  <c r="R106"/>
  <c r="R110"/>
  <c r="P110"/>
  <c r="R25" i="8"/>
  <c r="V40"/>
  <c r="V35"/>
  <c r="T40"/>
  <c r="T35"/>
  <c r="R40"/>
  <c r="R39"/>
  <c r="R38" s="1"/>
  <c r="R37" s="1"/>
  <c r="R36" s="1"/>
  <c r="V81"/>
  <c r="Q113" i="9"/>
  <c r="R108" i="8"/>
  <c r="R107"/>
  <c r="S98" i="9"/>
  <c r="S99"/>
  <c r="S100"/>
  <c r="R98"/>
  <c r="R99"/>
  <c r="R100"/>
  <c r="Q98"/>
  <c r="Q100"/>
  <c r="Q99"/>
  <c r="S44"/>
  <c r="R44"/>
  <c r="Q44"/>
  <c r="S42"/>
  <c r="S43"/>
  <c r="S45"/>
  <c r="S46"/>
  <c r="R42"/>
  <c r="R43"/>
  <c r="R45"/>
  <c r="R46"/>
  <c r="Q42"/>
  <c r="Q43"/>
  <c r="Q45"/>
  <c r="Q46"/>
  <c r="S48"/>
  <c r="R48"/>
  <c r="Q48"/>
  <c r="Q73"/>
  <c r="R119"/>
  <c r="R118"/>
  <c r="S134"/>
  <c r="R134"/>
  <c r="Q134"/>
  <c r="R105" i="8"/>
  <c r="C68" i="4"/>
  <c r="C67"/>
  <c r="C53"/>
  <c r="C52"/>
  <c r="E65"/>
  <c r="D65"/>
  <c r="C65"/>
  <c r="E64"/>
  <c r="D64"/>
  <c r="C64"/>
  <c r="E62"/>
  <c r="D62"/>
  <c r="C62"/>
  <c r="E61"/>
  <c r="D61"/>
  <c r="C61"/>
  <c r="E59"/>
  <c r="D59"/>
  <c r="C59"/>
  <c r="E57"/>
  <c r="D57"/>
  <c r="C57"/>
  <c r="E55"/>
  <c r="D55"/>
  <c r="C55"/>
  <c r="E54"/>
  <c r="D54"/>
  <c r="C54"/>
  <c r="E53"/>
  <c r="D53"/>
  <c r="E52"/>
  <c r="D52"/>
  <c r="E50"/>
  <c r="E49"/>
  <c r="E48"/>
  <c r="D50"/>
  <c r="C50"/>
  <c r="C49"/>
  <c r="C48"/>
  <c r="D49"/>
  <c r="D48"/>
  <c r="E46"/>
  <c r="D46"/>
  <c r="D45"/>
  <c r="D44"/>
  <c r="D40"/>
  <c r="C46"/>
  <c r="E45"/>
  <c r="E44"/>
  <c r="C45"/>
  <c r="C44"/>
  <c r="E42"/>
  <c r="E41"/>
  <c r="D42"/>
  <c r="C42"/>
  <c r="C41"/>
  <c r="D41"/>
  <c r="E38"/>
  <c r="D38"/>
  <c r="D37"/>
  <c r="D36"/>
  <c r="C38"/>
  <c r="E37"/>
  <c r="C37"/>
  <c r="E34"/>
  <c r="E33"/>
  <c r="D34"/>
  <c r="C34"/>
  <c r="C33"/>
  <c r="D33"/>
  <c r="E31"/>
  <c r="E30"/>
  <c r="E29"/>
  <c r="D31"/>
  <c r="C31"/>
  <c r="C30"/>
  <c r="C29"/>
  <c r="D30"/>
  <c r="D29"/>
  <c r="D28"/>
  <c r="E26"/>
  <c r="D26"/>
  <c r="C26"/>
  <c r="E24"/>
  <c r="D24"/>
  <c r="C24"/>
  <c r="E22"/>
  <c r="D22"/>
  <c r="C22"/>
  <c r="E20"/>
  <c r="D20"/>
  <c r="D19"/>
  <c r="D18"/>
  <c r="C20"/>
  <c r="E19"/>
  <c r="E18"/>
  <c r="C19"/>
  <c r="C18"/>
  <c r="E16"/>
  <c r="D16"/>
  <c r="C16"/>
  <c r="E14"/>
  <c r="D14"/>
  <c r="D13"/>
  <c r="D12"/>
  <c r="D11"/>
  <c r="D10"/>
  <c r="C14"/>
  <c r="E13"/>
  <c r="E12"/>
  <c r="C13"/>
  <c r="C12"/>
  <c r="D16" i="1"/>
  <c r="D15" s="1"/>
  <c r="D14" s="1"/>
  <c r="D13" s="1"/>
  <c r="F15"/>
  <c r="F14" s="1"/>
  <c r="F13" s="1"/>
  <c r="E15"/>
  <c r="C15"/>
  <c r="C14" s="1"/>
  <c r="C13" s="1"/>
  <c r="E14"/>
  <c r="E13"/>
  <c r="D12"/>
  <c r="D11" s="1"/>
  <c r="D10" s="1"/>
  <c r="D9" s="1"/>
  <c r="D8" s="1"/>
  <c r="F11"/>
  <c r="F10"/>
  <c r="F9" s="1"/>
  <c r="E11"/>
  <c r="E10" s="1"/>
  <c r="E9" s="1"/>
  <c r="C11"/>
  <c r="C10" s="1"/>
  <c r="C9" s="1"/>
  <c r="C8"/>
  <c r="C7"/>
  <c r="F12" i="22"/>
  <c r="E12"/>
  <c r="D12"/>
  <c r="C12"/>
  <c r="F12" i="21"/>
  <c r="E12"/>
  <c r="D12"/>
  <c r="C12"/>
  <c r="S88" i="9"/>
  <c r="R88"/>
  <c r="Q88"/>
  <c r="R23" i="10"/>
  <c r="R22" s="1"/>
  <c r="Q23"/>
  <c r="Q22" s="1"/>
  <c r="P23"/>
  <c r="P22" s="1"/>
  <c r="V107" i="8"/>
  <c r="T107"/>
  <c r="S96" i="9"/>
  <c r="S95"/>
  <c r="S25"/>
  <c r="R19" i="10"/>
  <c r="R25" i="9"/>
  <c r="Q19" i="10"/>
  <c r="S130" i="9"/>
  <c r="R130"/>
  <c r="Q130"/>
  <c r="R13" i="10"/>
  <c r="R12"/>
  <c r="R11" s="1"/>
  <c r="Q13"/>
  <c r="Q12" s="1"/>
  <c r="Q11" s="1"/>
  <c r="P13"/>
  <c r="P12"/>
  <c r="P11" s="1"/>
  <c r="R96"/>
  <c r="R95" s="1"/>
  <c r="R94" s="1"/>
  <c r="R93" s="1"/>
  <c r="P96"/>
  <c r="P95" s="1"/>
  <c r="P94" s="1"/>
  <c r="P93" s="1"/>
  <c r="R108"/>
  <c r="R107"/>
  <c r="Q108"/>
  <c r="Q107"/>
  <c r="P108"/>
  <c r="P107"/>
  <c r="D18" i="19"/>
  <c r="D19"/>
  <c r="P71" i="10"/>
  <c r="P69"/>
  <c r="P68" s="1"/>
  <c r="P67" s="1"/>
  <c r="Q92" i="9"/>
  <c r="Q91"/>
  <c r="Q90"/>
  <c r="S22"/>
  <c r="R18" i="10"/>
  <c r="R17"/>
  <c r="R16" s="1"/>
  <c r="R15" s="1"/>
  <c r="R22" i="9"/>
  <c r="Q18" i="10"/>
  <c r="Q17" s="1"/>
  <c r="Q16" s="1"/>
  <c r="Q15" s="1"/>
  <c r="R15" i="9"/>
  <c r="T16" i="8"/>
  <c r="T15"/>
  <c r="T14" s="1"/>
  <c r="T13" s="1"/>
  <c r="T11" s="1"/>
  <c r="P16" i="17"/>
  <c r="O16"/>
  <c r="N16"/>
  <c r="I16"/>
  <c r="H16"/>
  <c r="G16"/>
  <c r="M14"/>
  <c r="L14"/>
  <c r="F14"/>
  <c r="E14"/>
  <c r="D14"/>
  <c r="K14"/>
  <c r="C14"/>
  <c r="M13"/>
  <c r="L13"/>
  <c r="K13"/>
  <c r="F11" i="13"/>
  <c r="F12" s="1"/>
  <c r="E11"/>
  <c r="E12" s="1"/>
  <c r="D11"/>
  <c r="D12" s="1"/>
  <c r="F12" i="15"/>
  <c r="E12"/>
  <c r="D12"/>
  <c r="C12"/>
  <c r="F12" i="14"/>
  <c r="E12"/>
  <c r="D12"/>
  <c r="C12"/>
  <c r="C12" i="13"/>
  <c r="C12" i="12"/>
  <c r="R113" i="10"/>
  <c r="R112" s="1"/>
  <c r="R111" s="1"/>
  <c r="Q113"/>
  <c r="Q112"/>
  <c r="Q111" s="1"/>
  <c r="P113"/>
  <c r="P112" s="1"/>
  <c r="P111" s="1"/>
  <c r="R21"/>
  <c r="Q21"/>
  <c r="P21"/>
  <c r="N78" i="8"/>
  <c r="V79"/>
  <c r="V78"/>
  <c r="T79"/>
  <c r="T78"/>
  <c r="R79"/>
  <c r="R78"/>
  <c r="B32" i="6"/>
  <c r="B31"/>
  <c r="R87" i="9"/>
  <c r="R83"/>
  <c r="B25" i="6"/>
  <c r="V25" i="8"/>
  <c r="T25"/>
  <c r="V27"/>
  <c r="V26" s="1"/>
  <c r="T27"/>
  <c r="T26" s="1"/>
  <c r="R27"/>
  <c r="R26" s="1"/>
  <c r="V34"/>
  <c r="V30" s="1"/>
  <c r="T34"/>
  <c r="T30" s="1"/>
  <c r="R34"/>
  <c r="R30" s="1"/>
  <c r="V45"/>
  <c r="V41" s="1"/>
  <c r="T45"/>
  <c r="T41" s="1"/>
  <c r="R45"/>
  <c r="R41" s="1"/>
  <c r="V53"/>
  <c r="T53"/>
  <c r="R53"/>
  <c r="V62"/>
  <c r="V61"/>
  <c r="T62"/>
  <c r="R62"/>
  <c r="R61" s="1"/>
  <c r="V65"/>
  <c r="V59" s="1"/>
  <c r="V58" s="1"/>
  <c r="V57" s="1"/>
  <c r="V55" s="1"/>
  <c r="T65"/>
  <c r="T59"/>
  <c r="T61" s="1"/>
  <c r="R65"/>
  <c r="R59"/>
  <c r="R58" s="1"/>
  <c r="R57" s="1"/>
  <c r="R55" s="1"/>
  <c r="V102"/>
  <c r="V101" s="1"/>
  <c r="V100" s="1"/>
  <c r="V99" s="1"/>
  <c r="V98" s="1"/>
  <c r="V97" s="1"/>
  <c r="T102"/>
  <c r="T101" s="1"/>
  <c r="T100" s="1"/>
  <c r="T99" s="1"/>
  <c r="T98" s="1"/>
  <c r="T97" s="1"/>
  <c r="R102"/>
  <c r="R101" s="1"/>
  <c r="R100" s="1"/>
  <c r="R99" s="1"/>
  <c r="R98" s="1"/>
  <c r="R97" s="1"/>
  <c r="S40" i="9"/>
  <c r="S39"/>
  <c r="S38"/>
  <c r="S37"/>
  <c r="R40"/>
  <c r="R39"/>
  <c r="R38"/>
  <c r="R37"/>
  <c r="Q40"/>
  <c r="Q39"/>
  <c r="Q38"/>
  <c r="Q37"/>
  <c r="S73"/>
  <c r="R73"/>
  <c r="S78"/>
  <c r="S77"/>
  <c r="S76"/>
  <c r="S75"/>
  <c r="R78"/>
  <c r="R77"/>
  <c r="R76"/>
  <c r="R75"/>
  <c r="Q78"/>
  <c r="Q77"/>
  <c r="Q76"/>
  <c r="Q75"/>
  <c r="S28"/>
  <c r="R28"/>
  <c r="Q28"/>
  <c r="T105" i="8"/>
  <c r="S52" i="9"/>
  <c r="S51"/>
  <c r="S50"/>
  <c r="R52"/>
  <c r="R51"/>
  <c r="R50"/>
  <c r="Q52"/>
  <c r="Q51"/>
  <c r="Q50"/>
  <c r="S30"/>
  <c r="R30"/>
  <c r="Q30"/>
  <c r="S59"/>
  <c r="V52" i="8"/>
  <c r="V50"/>
  <c r="V49" s="1"/>
  <c r="V48" s="1"/>
  <c r="V47" s="1"/>
  <c r="V46" s="1"/>
  <c r="R59" i="9"/>
  <c r="T52" i="8"/>
  <c r="S62" i="9"/>
  <c r="R62"/>
  <c r="S72"/>
  <c r="S67"/>
  <c r="S66"/>
  <c r="S65"/>
  <c r="S64"/>
  <c r="R72"/>
  <c r="R64"/>
  <c r="Q72"/>
  <c r="Q66"/>
  <c r="Q65"/>
  <c r="S116"/>
  <c r="S115"/>
  <c r="S125"/>
  <c r="R125"/>
  <c r="Q125"/>
  <c r="R93" i="8"/>
  <c r="Q62" i="9"/>
  <c r="Q59"/>
  <c r="Q22"/>
  <c r="P18" i="10"/>
  <c r="P17" s="1"/>
  <c r="P16" s="1"/>
  <c r="P15" s="1"/>
  <c r="S15" i="9"/>
  <c r="V16" i="8"/>
  <c r="V15"/>
  <c r="V14" s="1"/>
  <c r="V13" s="1"/>
  <c r="V11" s="1"/>
  <c r="Q15" i="9"/>
  <c r="R16" i="8"/>
  <c r="R15"/>
  <c r="R14" s="1"/>
  <c r="R13" s="1"/>
  <c r="R11" s="1"/>
  <c r="B7" i="7"/>
  <c r="B8"/>
  <c r="B9"/>
  <c r="B10"/>
  <c r="B11"/>
  <c r="B12"/>
  <c r="B13"/>
  <c r="B14"/>
  <c r="B15"/>
  <c r="B16"/>
  <c r="B9" i="6"/>
  <c r="B10"/>
  <c r="B11"/>
  <c r="B12"/>
  <c r="B16"/>
  <c r="B17"/>
  <c r="B18"/>
  <c r="B19"/>
  <c r="B20"/>
  <c r="B21"/>
  <c r="B22"/>
  <c r="B23"/>
  <c r="B24"/>
  <c r="B26"/>
  <c r="B27"/>
  <c r="B29"/>
  <c r="B30"/>
  <c r="E7" i="3"/>
  <c r="E23"/>
  <c r="E27" s="1"/>
  <c r="E25"/>
  <c r="E21"/>
  <c r="E16"/>
  <c r="E18"/>
  <c r="R58" i="9"/>
  <c r="R57"/>
  <c r="R56"/>
  <c r="R55"/>
  <c r="R54"/>
  <c r="F17" i="3"/>
  <c r="F16" s="1"/>
  <c r="T94" i="8"/>
  <c r="T93" s="1"/>
  <c r="T85"/>
  <c r="T84" s="1"/>
  <c r="T83" s="1"/>
  <c r="S58" i="9"/>
  <c r="S57"/>
  <c r="S56"/>
  <c r="S55"/>
  <c r="R14"/>
  <c r="R11"/>
  <c r="F8" i="3"/>
  <c r="F7"/>
  <c r="F27" s="1"/>
  <c r="S14" i="9"/>
  <c r="S11"/>
  <c r="V22" i="8"/>
  <c r="Q87" i="9"/>
  <c r="S123"/>
  <c r="S122"/>
  <c r="S121"/>
  <c r="G25" i="3"/>
  <c r="D8"/>
  <c r="D7" s="1"/>
  <c r="D27" s="1"/>
  <c r="P70" i="10"/>
  <c r="R13" i="9"/>
  <c r="R12"/>
  <c r="Q14"/>
  <c r="Q13"/>
  <c r="Q12"/>
  <c r="Q58"/>
  <c r="Q57"/>
  <c r="Q56"/>
  <c r="Q55"/>
  <c r="Q54"/>
  <c r="D17" i="3"/>
  <c r="D16"/>
  <c r="R21" i="9"/>
  <c r="R20"/>
  <c r="R19"/>
  <c r="R76" i="8"/>
  <c r="R75" s="1"/>
  <c r="R72" s="1"/>
  <c r="R71" s="1"/>
  <c r="R70" s="1"/>
  <c r="R69" s="1"/>
  <c r="S87" i="9"/>
  <c r="S83"/>
  <c r="S18"/>
  <c r="S10"/>
  <c r="Q115"/>
  <c r="R52" i="8"/>
  <c r="R50" s="1"/>
  <c r="R49" s="1"/>
  <c r="R48" s="1"/>
  <c r="R47" s="1"/>
  <c r="R46" s="1"/>
  <c r="S21" i="9"/>
  <c r="S20"/>
  <c r="S19"/>
  <c r="D18" i="3"/>
  <c r="G18"/>
  <c r="F18"/>
  <c r="T21" i="8"/>
  <c r="V21"/>
  <c r="V20"/>
  <c r="V19" s="1"/>
  <c r="V18" s="1"/>
  <c r="V17" s="1"/>
  <c r="G17" i="3"/>
  <c r="G16" s="1"/>
  <c r="S54" i="9"/>
  <c r="E40" i="4"/>
  <c r="E36"/>
  <c r="C40"/>
  <c r="C36"/>
  <c r="C28"/>
  <c r="C11"/>
  <c r="C10"/>
  <c r="E28"/>
  <c r="E11"/>
  <c r="E10"/>
  <c r="P41" i="10"/>
  <c r="P40"/>
  <c r="P39" s="1"/>
  <c r="P38" s="1"/>
  <c r="R41"/>
  <c r="R40"/>
  <c r="R39" s="1"/>
  <c r="R38" s="1"/>
  <c r="Q41"/>
  <c r="Q40"/>
  <c r="Q39" s="1"/>
  <c r="Q38" s="1"/>
  <c r="R35" i="8"/>
  <c r="V39"/>
  <c r="V38" s="1"/>
  <c r="V37" s="1"/>
  <c r="V36" s="1"/>
  <c r="T39"/>
  <c r="T38" s="1"/>
  <c r="T37" s="1"/>
  <c r="T36" s="1"/>
  <c r="T50"/>
  <c r="T49" s="1"/>
  <c r="T48" s="1"/>
  <c r="T47" s="1"/>
  <c r="T46" s="1"/>
  <c r="R124" i="9"/>
  <c r="R123"/>
  <c r="R122"/>
  <c r="R121"/>
  <c r="F25" i="3"/>
  <c r="R18" i="9"/>
  <c r="F9" i="3"/>
  <c r="G9"/>
  <c r="S9" i="9"/>
  <c r="S136"/>
  <c r="R10"/>
  <c r="G8" i="3"/>
  <c r="G7" s="1"/>
  <c r="G27" s="1"/>
  <c r="S13" i="9"/>
  <c r="S12"/>
  <c r="T22" i="8"/>
  <c r="T20"/>
  <c r="T19" s="1"/>
  <c r="T18" s="1"/>
  <c r="T17" s="1"/>
  <c r="R22"/>
  <c r="V94"/>
  <c r="V93"/>
  <c r="V85"/>
  <c r="V84"/>
  <c r="R67" i="9"/>
  <c r="R66"/>
  <c r="R65"/>
  <c r="Q83"/>
  <c r="Q82"/>
  <c r="Q81"/>
  <c r="Q80"/>
  <c r="D21" i="3"/>
  <c r="Q123" i="9"/>
  <c r="Q124"/>
  <c r="S105"/>
  <c r="S104"/>
  <c r="S103"/>
  <c r="S102"/>
  <c r="G23" i="3"/>
  <c r="Q105" i="9"/>
  <c r="Q104"/>
  <c r="Q11"/>
  <c r="R21" i="8"/>
  <c r="R20"/>
  <c r="R19" s="1"/>
  <c r="R18" s="1"/>
  <c r="R17" s="1"/>
  <c r="D9" i="3"/>
  <c r="R65" i="10"/>
  <c r="R64"/>
  <c r="T76" i="8"/>
  <c r="T75"/>
  <c r="R82" i="9"/>
  <c r="R81"/>
  <c r="R80"/>
  <c r="F21" i="3"/>
  <c r="Q65" i="10"/>
  <c r="Q64"/>
  <c r="V76" i="8"/>
  <c r="V75"/>
  <c r="S82" i="9"/>
  <c r="S81"/>
  <c r="S80"/>
  <c r="G21" i="3"/>
  <c r="F23"/>
  <c r="Q122" i="9"/>
  <c r="Q121"/>
  <c r="P66" i="10"/>
  <c r="P62" s="1"/>
  <c r="P53" s="1"/>
  <c r="Q102" i="9"/>
  <c r="Q103"/>
  <c r="R9"/>
  <c r="R136"/>
  <c r="D25" i="3"/>
  <c r="P65" i="10"/>
  <c r="P64" s="1"/>
  <c r="P63" s="1"/>
  <c r="Q9" i="9"/>
  <c r="Q136"/>
  <c r="D23" i="3"/>
  <c r="T58" i="8"/>
  <c r="T57" s="1"/>
  <c r="T55" s="1"/>
  <c r="V83"/>
  <c r="R64"/>
  <c r="T64"/>
  <c r="V64"/>
  <c r="T44"/>
  <c r="T43" s="1"/>
  <c r="T42" s="1"/>
  <c r="R33"/>
  <c r="R32" s="1"/>
  <c r="R31" s="1"/>
  <c r="V33"/>
  <c r="V32" s="1"/>
  <c r="V31" s="1"/>
  <c r="Q33" i="10"/>
  <c r="P104"/>
  <c r="P103"/>
  <c r="Q104"/>
  <c r="Q103"/>
  <c r="R104"/>
  <c r="R103"/>
  <c r="P100"/>
  <c r="P99"/>
  <c r="Q100"/>
  <c r="Q99"/>
  <c r="R100"/>
  <c r="R99"/>
  <c r="R91"/>
  <c r="R90"/>
  <c r="P87"/>
  <c r="P86"/>
  <c r="Q87"/>
  <c r="Q86"/>
  <c r="R87"/>
  <c r="R86"/>
  <c r="P83"/>
  <c r="P82"/>
  <c r="Q83"/>
  <c r="Q82"/>
  <c r="R83"/>
  <c r="R82"/>
  <c r="P79"/>
  <c r="P78"/>
  <c r="Q79"/>
  <c r="Q78"/>
  <c r="R79"/>
  <c r="R78"/>
  <c r="P75"/>
  <c r="P74"/>
  <c r="Q75"/>
  <c r="Q74"/>
  <c r="R75"/>
  <c r="R74"/>
  <c r="P60"/>
  <c r="P59"/>
  <c r="Q60"/>
  <c r="Q59"/>
  <c r="R60"/>
  <c r="R59"/>
  <c r="P56"/>
  <c r="P55"/>
  <c r="Q56"/>
  <c r="Q55"/>
  <c r="R56"/>
  <c r="R55"/>
  <c r="P31"/>
  <c r="P30"/>
  <c r="Q31"/>
  <c r="Q30"/>
  <c r="R31"/>
  <c r="R30"/>
  <c r="P27"/>
  <c r="P26"/>
  <c r="Q27"/>
  <c r="Q26"/>
  <c r="R27"/>
  <c r="R26"/>
  <c r="V9" i="8" l="1"/>
  <c r="T9"/>
  <c r="R10" i="10"/>
  <c r="R72"/>
  <c r="Q72"/>
  <c r="V69" i="8"/>
  <c r="V109" s="1"/>
  <c r="V70"/>
  <c r="R9"/>
  <c r="R109" s="1"/>
  <c r="T109"/>
  <c r="P10" i="10"/>
  <c r="Q10"/>
  <c r="Q9" s="1"/>
  <c r="Q115" s="1"/>
  <c r="P72"/>
  <c r="T33" i="8"/>
  <c r="T32" s="1"/>
  <c r="T31" s="1"/>
  <c r="V44"/>
  <c r="V43" s="1"/>
  <c r="V42" s="1"/>
  <c r="R44"/>
  <c r="R43" s="1"/>
  <c r="R42" s="1"/>
  <c r="P47" i="10"/>
  <c r="P46" s="1"/>
  <c r="R47"/>
  <c r="R46" s="1"/>
  <c r="Q47"/>
  <c r="Q46" s="1"/>
  <c r="R9" l="1"/>
  <c r="R115" s="1"/>
  <c r="P9"/>
  <c r="P115" s="1"/>
</calcChain>
</file>

<file path=xl/sharedStrings.xml><?xml version="1.0" encoding="utf-8"?>
<sst xmlns="http://schemas.openxmlformats.org/spreadsheetml/2006/main" count="986" uniqueCount="435">
  <si>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</si>
  <si>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</si>
  <si>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</si>
  <si>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</si>
  <si>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</si>
  <si>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</si>
  <si>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</si>
  <si>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</si>
  <si>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</si>
  <si>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</si>
  <si>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</si>
  <si>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</si>
  <si>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</si>
  <si>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</si>
  <si>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</si>
  <si>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</si>
  <si>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</si>
  <si>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</si>
  <si>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</si>
  <si>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</si>
  <si>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</si>
  <si>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</si>
  <si>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</si>
  <si>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</si>
  <si>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</si>
  <si>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</si>
  <si>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</si>
  <si>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</si>
  <si>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</si>
  <si>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</si>
  <si>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провоохранительная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</si>
  <si>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</si>
  <si>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</si>
  <si>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</si>
  <si>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</si>
  <si>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Итого расходов</t>
  </si>
  <si>
    <t>0113</t>
  </si>
  <si>
    <t>Национальная экономика</t>
  </si>
  <si>
    <t>2015 год</t>
  </si>
  <si>
    <t xml:space="preserve">Источники внутреннего финансирования дефицита местного бюджета </t>
  </si>
  <si>
    <t xml:space="preserve">2016 год 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</si>
  <si>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</si>
  <si>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</si>
  <si>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</si>
  <si>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</si>
  <si>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</si>
  <si>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</si>
  <si>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</si>
  <si>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</si>
  <si>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</si>
  <si>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</si>
  <si>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</si>
  <si>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</si>
  <si>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</si>
  <si>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</si>
  <si>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</si>
  <si>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</si>
  <si>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</si>
  <si>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</si>
  <si>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</si>
  <si>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</si>
  <si>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</si>
  <si>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</si>
  <si>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</si>
  <si>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</si>
  <si>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</si>
  <si>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</si>
  <si>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</si>
  <si>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</si>
  <si>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</si>
  <si>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</si>
  <si>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</si>
  <si>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</si>
  <si>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</si>
  <si>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</si>
  <si>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</si>
  <si>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</si>
  <si>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</si>
  <si>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</si>
  <si>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</si>
  <si>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</si>
  <si>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</si>
  <si>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</si>
  <si>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</si>
  <si>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</si>
  <si>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</si>
  <si>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</si>
  <si>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</si>
  <si>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Иные межбюджетные трансферты</t>
  </si>
  <si>
    <t>000 10501000000000110</t>
  </si>
  <si>
    <t>1.</t>
  </si>
  <si>
    <t>№ п/п</t>
  </si>
  <si>
    <t xml:space="preserve"> </t>
  </si>
  <si>
    <t>Администрация Гавриловского сельсовета</t>
  </si>
  <si>
    <t xml:space="preserve">                 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</si>
  <si>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</si>
  <si>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</si>
  <si>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</si>
  <si>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</si>
  <si>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</si>
  <si>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1 14 02052 10 0000 410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</si>
  <si>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</si>
  <si>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</si>
  <si>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</si>
  <si>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</si>
  <si>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</si>
  <si>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1 14 04050 10 0000 420</t>
  </si>
  <si>
    <t>1 17 01050 10 0000 180</t>
  </si>
  <si>
    <t>1 13 01995 10 0000 130</t>
  </si>
  <si>
    <t>1 16 18050 10 0000 140</t>
  </si>
  <si>
    <t>1 16 90050 10 0000 140</t>
  </si>
  <si>
    <t>117 05050 10 0000 180</t>
  </si>
  <si>
    <t>Прочие неналоговые доходы бюджетов поселений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</si>
  <si>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</si>
  <si>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</si>
  <si>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                                                                                               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</si>
  <si>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</si>
  <si>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</si>
  <si>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</si>
  <si>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</si>
  <si>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</si>
  <si>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</si>
  <si>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</si>
  <si>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</si>
  <si>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</si>
  <si>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</si>
  <si>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</si>
  <si>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</si>
  <si>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</si>
  <si>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</si>
  <si>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</si>
  <si>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</si>
  <si>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</si>
  <si>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</si>
  <si>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</si>
  <si>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7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</si>
  <si>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</si>
  <si>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</si>
  <si>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</si>
  <si>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</si>
  <si>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</si>
  <si>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</si>
  <si>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</si>
  <si>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</si>
  <si>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</si>
  <si>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</si>
  <si>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</si>
  <si>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</si>
  <si>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</si>
  <si>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Обеспечение переданных полномочий по внешнему муниципальному финансовому контролю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</si>
  <si>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</si>
  <si>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</si>
  <si>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</si>
  <si>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</si>
  <si>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</si>
  <si>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</si>
  <si>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</si>
  <si>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</si>
  <si>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</si>
  <si>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</si>
  <si>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</si>
  <si>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</si>
  <si>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</si>
  <si>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</si>
  <si>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>Приложение 8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</si>
  <si>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</si>
  <si>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</si>
  <si>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</si>
  <si>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</si>
  <si>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</si>
  <si>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</si>
  <si>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Иные бюджетные ассигнования</t>
  </si>
  <si>
    <t>Уплата налогов, сборов и иных платежей</t>
  </si>
  <si>
    <t>Уплата иных платежей</t>
  </si>
  <si>
    <t xml:space="preserve">Ведение первичного воинского учета на территориях, где отсутствуют военные комиссариаты 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</si>
  <si>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</si>
  <si>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</si>
  <si>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</si>
  <si>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</si>
  <si>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</si>
  <si>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</si>
  <si>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</si>
  <si>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Культура, кинематография</t>
  </si>
  <si>
    <t>Культура.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</si>
  <si>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</si>
  <si>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</si>
  <si>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</si>
  <si>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</si>
  <si>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</si>
  <si>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</si>
  <si>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</si>
  <si>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</si>
  <si>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</si>
  <si>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</si>
  <si>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безвозмездные поступления в бюджеты сельских поселений</t>
  </si>
  <si>
    <t>000 20235118000000150</t>
  </si>
  <si>
    <t>Субсидии бюджетам сельских поселений на реализацию проетков развития общественной инфраструктуры, основанных на местных инициативах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</si>
  <si>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</si>
  <si>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</si>
  <si>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</si>
  <si>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</si>
  <si>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</si>
  <si>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</si>
  <si>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</si>
  <si>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</si>
  <si>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</si>
  <si>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</si>
  <si>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</si>
  <si>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</si>
  <si>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Непрограммное направление расходов (непрограммные мероприятия)</t>
  </si>
  <si>
    <t>Межбюджетные трансферты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</si>
  <si>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</si>
  <si>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</si>
  <si>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</si>
  <si>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</si>
  <si>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</si>
  <si>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</si>
  <si>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</si>
  <si>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2 02 15001 10 0000 150</t>
  </si>
  <si>
    <t>2 02 15002 10 0000 150</t>
  </si>
  <si>
    <t>202 35118 10 0000 150</t>
  </si>
  <si>
    <t>2 02 29999 10 0000 150</t>
  </si>
  <si>
    <t xml:space="preserve">2 07 05030 10 0000 150    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</si>
  <si>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</t>
  </si>
  <si>
    <t>000 20216001000000150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</si>
  <si>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</si>
  <si>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</si>
  <si>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</t>
  </si>
  <si>
    <t xml:space="preserve">Прочие субсидии 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</si>
  <si>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</si>
  <si>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ремонт автомобильной дороги)</t>
  </si>
  <si>
    <t>Инициативные платежи</t>
  </si>
  <si>
    <t>ПРОЧИЕ НЕНАЛОГОВЫЕ ДОХОДЫ</t>
  </si>
  <si>
    <t>554П5S1401</t>
  </si>
  <si>
    <t>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 (Реализация инициативных проектов)</t>
  </si>
  <si>
    <t>Код источника финансирования по КИВФ,КИВнФ</t>
  </si>
  <si>
    <t>Наименование показателя</t>
  </si>
  <si>
    <t>2022 год</t>
  </si>
  <si>
    <t>2023 год</t>
  </si>
  <si>
    <t>Всего источников финансирования дефицитов бюджетов</t>
  </si>
  <si>
    <t>Код главы</t>
  </si>
  <si>
    <t>ГАДБ</t>
  </si>
  <si>
    <t>КД</t>
  </si>
  <si>
    <t>Код бюджетной классификации Российской Федерации</t>
  </si>
  <si>
    <t>Наименование кода дохода бюджета</t>
  </si>
  <si>
    <t>Доходы бюджета - ВСЕГО: 
В том числе:</t>
  </si>
  <si>
    <t>Наименование расходов</t>
  </si>
  <si>
    <t>01</t>
  </si>
  <si>
    <t>00</t>
  </si>
  <si>
    <t>02</t>
  </si>
  <si>
    <t>04</t>
  </si>
  <si>
    <t>06</t>
  </si>
  <si>
    <t>13</t>
  </si>
  <si>
    <t>03</t>
  </si>
  <si>
    <t>10</t>
  </si>
  <si>
    <t>14</t>
  </si>
  <si>
    <t>09</t>
  </si>
  <si>
    <t>05</t>
  </si>
  <si>
    <t>08</t>
  </si>
  <si>
    <t>ВЕД</t>
  </si>
  <si>
    <t>ЦСР</t>
  </si>
  <si>
    <t>ВР</t>
  </si>
  <si>
    <t>Приложение 9</t>
  </si>
  <si>
    <t>Приложение № 10</t>
  </si>
  <si>
    <t>____________ совета</t>
  </si>
  <si>
    <t xml:space="preserve">от ___________ 2020 года № </t>
  </si>
  <si>
    <t>Приложение № 11</t>
  </si>
  <si>
    <t>Таблица 1</t>
  </si>
  <si>
    <t>Наименование района</t>
  </si>
  <si>
    <t>2016 год</t>
  </si>
  <si>
    <t>ИТОГО</t>
  </si>
  <si>
    <t>Таблица 2</t>
  </si>
  <si>
    <t>Таблица 3</t>
  </si>
  <si>
    <t>Таблица 4</t>
  </si>
  <si>
    <t>Таблица 5</t>
  </si>
  <si>
    <t>Саракташский район</t>
  </si>
  <si>
    <t>Приложение № 12</t>
  </si>
  <si>
    <t>№ 
п/п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</si>
  <si>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</si>
  <si>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</si>
  <si>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</si>
  <si>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</si>
  <si>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</si>
  <si>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</si>
  <si>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</si>
  <si>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</si>
  <si>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</si>
  <si>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</si>
  <si>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</si>
  <si>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</si>
  <si>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</si>
  <si>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</si>
  <si>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</si>
  <si>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</si>
  <si>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</si>
  <si>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</si>
  <si>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</si>
  <si>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</si>
  <si>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</si>
  <si>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</si>
  <si>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</si>
  <si>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</si>
  <si>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</si>
  <si>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</si>
  <si>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</si>
  <si>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</si>
  <si>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</si>
  <si>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</si>
  <si>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</si>
  <si>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</si>
  <si>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</si>
  <si>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</si>
  <si>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</si>
  <si>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</si>
  <si>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Приложение 14</t>
  </si>
  <si>
    <t xml:space="preserve">к решению Совет депутатов </t>
  </si>
  <si>
    <t>(рублей)</t>
  </si>
  <si>
    <t xml:space="preserve">Наименование </t>
  </si>
  <si>
    <t xml:space="preserve"> год</t>
  </si>
  <si>
    <t> 1</t>
  </si>
  <si>
    <t>3 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</si>
  <si>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</si>
  <si>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</si>
  <si>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области")</t>
  </si>
  <si>
    <t>Субсидии бюджетам бюджетной системы Российской Федерации (межбюджетные субсидии)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</si>
  <si>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</si>
  <si>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</si>
  <si>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населения и территории от чрезвычайных ситуаций природного и техногенного характера, пожарная безопасность</t>
  </si>
  <si>
    <t>Реализация проектов развития общественной инфраструктуры, основанных на местных инициативах</t>
  </si>
  <si>
    <t>554П500000</t>
  </si>
  <si>
    <t xml:space="preserve"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области) </t>
  </si>
  <si>
    <t>000 20240000000000150</t>
  </si>
  <si>
    <t>000 20249999000000150</t>
  </si>
  <si>
    <t>Прочие межбюджетные трансферты,передаваемые бюджетам</t>
  </si>
  <si>
    <t>Прочие межбюджетные трансферты, передаваемые бюджетам сельских поселений</t>
  </si>
  <si>
    <t>Повышение заработной платы работников муниципальных учреждений культуры</t>
  </si>
  <si>
    <t>Закупка энергетических ресурсов</t>
  </si>
  <si>
    <t>Подпрограмма "Развитие системы градорегулирования в муниципальном образовании Гавриловский сельсовет"</t>
  </si>
  <si>
    <t>Мероприятия по приведению документов территориального планирования и градостроительного зонирования муниципального образования Гавриловский сельсовет в цифровой формат, соответсвующий требованиям к отраслевым пространственным данным для включения в ГИСОГД Оренбургской области</t>
  </si>
  <si>
    <t>Прочая закупка товаров, работ и услуг для обеспечения государственных (муниципальных) нужд</t>
  </si>
  <si>
    <t>55900S1510</t>
  </si>
  <si>
    <t>Мероприятия по привидению документов территориального планирования и градостроительного зонирования муниципального образования Федоровский Первый сельсовет в цифровой формат, соответствующий требованиям к отраслевым пространственным данным для включения в ГИСОГД Оренбургской области</t>
  </si>
  <si>
    <t>2024 год</t>
  </si>
  <si>
    <t xml:space="preserve">Перечень главных распорядителей средств местного бюджета на 2022 год </t>
  </si>
  <si>
    <t>Прочие межбюджетные трансферты, передаваемые бюджетам сельских  поселений</t>
  </si>
  <si>
    <t>Распределение межбюджетных трансфертов, передаваемых бюджету _______________ совета из районного бюджета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</si>
  <si>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бюджету  ______________ совета из районного бюджета на осуществление части полномочий по решению вопросов местного значения в соответствии с заключенными соглашениями по ____________________________________ на 2022 год и на плановый период 2023, 2024 годов</t>
  </si>
  <si>
    <t>от         11.2021 №</t>
  </si>
  <si>
    <t>Распределение бюджетных ассигнований на реализацию приоритетных проектов Гавриловского сельсовета на 2022 год</t>
  </si>
  <si>
    <t>Таблица 6</t>
  </si>
  <si>
    <t xml:space="preserve">Приложение 1 к решению совета депутатов Гавриловскогосельсовета от .11.2022 № </t>
  </si>
  <si>
    <t>на 2023 и на плановый период 2024-2025 г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</si>
  <si>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</si>
  <si>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</si>
  <si>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2025 год</t>
  </si>
  <si>
    <t xml:space="preserve">Приложение 2 к решению Совета депутатов Гавриловского сельсовета от 11.2022 г №  </t>
  </si>
  <si>
    <t>Приложение 3 к решению Совета депутатов Гавриловского сельсовета от 11.2022 года №</t>
  </si>
  <si>
    <t>Перечень главных администраторов (администраторов) доходов бюджета Гавриловского сельсовета на 2023 год</t>
  </si>
  <si>
    <t xml:space="preserve">Приложение 4  к решению Совета депутатов Гавриловского сельсовета от   11.2022 года  №    </t>
  </si>
  <si>
    <t>Перечень главных администраторов источников финансирования  дефицита бюджета Гавриловского сельсовета на 2023 год и на плановый период 2024 и 2025 годов</t>
  </si>
  <si>
    <t>Приложение № 5</t>
  </si>
  <si>
    <t xml:space="preserve">от 11.2022 № </t>
  </si>
  <si>
    <t>Поступление доходов в местный бюджет по кодам видов доходов, подвидов доходов на 2023 год и на плановый период 2024, 2025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</si>
  <si>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</si>
  <si>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</si>
  <si>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000 10501020010000110</t>
  </si>
  <si>
    <t>Налог, взимаемый с налогоплательщиков,выбравших в качестве объекта налогообложения доходы, уменьшенные на величину расходов (в том числе минимальный налог,зачисляемый в бюджеты субъектов Российской Федерации (сумма платежа (перерасчеты,недоимка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</si>
  <si>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соответсвующему платежу, в том числе по отмененному)</t>
  </si>
  <si>
    <t>Налог на имущество физических лиц, взимаемый по ставкам, применяемых к объектам налогообложения, расположенных в границах поселений (сумма платежа (перерасчеты, недоимка и задолженность по соответствующему платежу в том числе по отмененному)</t>
  </si>
  <si>
    <t>000 10606030000000110</t>
  </si>
  <si>
    <t>Земельный налог с организаций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</si>
  <si>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</si>
  <si>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</si>
  <si>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</si>
  <si>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000 20215002000000150</t>
  </si>
  <si>
    <t>Дотации бюджетам на поддержку мер по обеспечению сбалансированности бюджетов</t>
  </si>
  <si>
    <t>Дотации на выравнивание бюджетной обеспеченности из бюджетов муни ципальных районов, городских округов с внутригородским делением</t>
  </si>
  <si>
    <t>000 20220000000000150</t>
  </si>
  <si>
    <t>000 20229999000000150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</si>
  <si>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</si>
  <si>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</si>
  <si>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</si>
  <si>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к решению совета №  от 11.2022</t>
  </si>
  <si>
    <t>Рапределение бюджетных ассигнований местного бюджета на 2023 год и плановый период 2024 и 2025 годов по разделам, подразделам расходов классификации расходов бюджета</t>
  </si>
  <si>
    <t>от 11.2022 №</t>
  </si>
  <si>
    <t>Распределение бюджетных ассигнований местного бюджета по разделам, подразделам, целевым статьям (муниципальным программам Гавриловского сельсовета и неропграммным направлениям деятельности) группам и подгруппам видов расходов классификации расходов бюджета на 2023 год и на плановый период 2024 и 2025 годов</t>
  </si>
  <si>
    <t xml:space="preserve">от .11.22 года № </t>
  </si>
  <si>
    <t>Ведомственная структура расходов местного бюджета на 2023 год и плановый период 2024-2025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</si>
  <si>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2023-2030г"</t>
  </si>
  <si>
    <t>55403S1510</t>
  </si>
  <si>
    <t>Оценка недвижимости, признание прав и регулирование отношений по муниципальной собственности</t>
  </si>
  <si>
    <t>Внесение изменений в генеральные планы и (или) правила земплепользования и застройки сельских послений Саракташского района</t>
  </si>
  <si>
    <t>Подготовка документов для внесения в государственный кадастр недвижимости сведений о границах муниципальных образований, границах населенных пунктов</t>
  </si>
  <si>
    <t>Комплекс процессных мероприятий "Развитие культуры на территории  Гавриловского сельсовета"</t>
  </si>
  <si>
    <t>Комплекс процессных мероприятий "Развитие дорожного хозяйства на территории муниципального образования Гавриловский сельсовет"</t>
  </si>
  <si>
    <t>Комплекс процессных мероприятий "Безопасность"</t>
  </si>
  <si>
    <t>Комплекс процессных мероприятий "Обеспечение реализации программы"</t>
  </si>
  <si>
    <t xml:space="preserve">Субвенции на ведение первичного воинского учета на территориях, где отсутствуют военные комиссариаты </t>
  </si>
  <si>
    <t>Членские взносы в Совет (ассоциацию) муниципальных образований</t>
  </si>
  <si>
    <t>Резервные фонды</t>
  </si>
  <si>
    <t>Создание и использование средств резервного фонда администрации поселений Саракташского района</t>
  </si>
  <si>
    <t>Резервные средства</t>
  </si>
  <si>
    <t>Руководство и управление в сфере установленных функций органов местного самоуправления</t>
  </si>
  <si>
    <t>Приоритетный проект "Вовлечение жителей муниципальных образований Оренбургской области в процесс выбора и реализации инициативных проектов"</t>
  </si>
  <si>
    <t>555П500000</t>
  </si>
  <si>
    <t>Реализация инициативных проектов (ремонт автомобильной дороги)</t>
  </si>
  <si>
    <t>555П5S140Г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</si>
  <si>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2023-2030 годы"</t>
  </si>
  <si>
    <t>Достижение показателей по оплате труда</t>
  </si>
  <si>
    <t>Финансирование социально значимых мероприятий</t>
  </si>
  <si>
    <t>Комплекс процессных мероприятий "Благоустройство территории  Гавриловского сельсовета"</t>
  </si>
  <si>
    <t>Капитальный ремонт и ремонт автомобильных дорог общего пользования населенных пунктов</t>
  </si>
  <si>
    <t>55400S0410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</si>
  <si>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2023-2030"</t>
  </si>
  <si>
    <t>Финансовое обеспечение мероприятияй направленных на развитие культуры на территории муниципального образования поселения</t>
  </si>
  <si>
    <t>Финансовое обеспечение мероприятий по благоустройству территории муниципального образования поселения</t>
  </si>
  <si>
    <t xml:space="preserve">от  .11.22 года № </t>
  </si>
  <si>
    <t>РАСПРЕДЕЛЕНИЕ БЮДЖЕТНЫХ АССИГНОВАНИЙ МЕСТНОГО БЮДЖЕТА ПО ЦЕЛЕВЫМ СТАТЬЯМ, МУНИЦИПАЛЬНЫМ ПРОГРАММАМ ГАВРИЛОВСКОГО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ГОДА</t>
  </si>
  <si>
    <t xml:space="preserve">от 11.2022 года № 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</si>
  <si>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</si>
  <si>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2023 год и на плановый период 2024, 2025 годов</t>
  </si>
  <si>
    <t>от 10.2022 года №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</si>
  <si>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</si>
  <si>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</si>
  <si>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</si>
  <si>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от 11 2022 года №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</si>
  <si>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2023 год и на плановый период 2024, 2025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</si>
  <si>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2023 год и на плановый период 2024, 2025 годов</t>
  </si>
  <si>
    <t>от 11.2022 года №</t>
  </si>
  <si>
    <t xml:space="preserve">Основные параметры первоочередных расходов бюджета на 2023 год </t>
  </si>
  <si>
    <t xml:space="preserve">2023 год 
</t>
  </si>
  <si>
    <t>Прочая закупка товаров, работ, услуг</t>
  </si>
  <si>
    <t>Финансирование социально-начимых мероприятий</t>
  </si>
  <si>
    <t>11</t>
  </si>
  <si>
    <t>-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</si>
</sst>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72" formatCode="0000"/>
    <numFmt numFmtId="173" formatCode="00"/>
    <numFmt numFmtId="175" formatCode="000"/>
    <numFmt numFmtId="176" formatCode="#,##0.0"/>
    <numFmt numFmtId="178" formatCode="#,##0.00;[Red]\-#,##0.00;0.0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  <numFmt numFmtId="191" formatCode="000\1\1\7\1\5000000000\1\50"/>
    <numFmt numFmtId="192" formatCode="000\1\1\700000000000000"/>
    <numFmt numFmtId="193" formatCode="_-* #,##0_р_._-;\-* #,##0_р_._-;_-* &quot;-&quot;??_р_._-;_-@_-"/>
    <numFmt numFmtId="194" formatCode="_-* #,##0.0_р_._-;\-* #,##0.0_р_._-;_-* &quot;-&quot;??_р_._-;_-@_-"/>
    <numFmt numFmtId="200" formatCode="0.00;[Red]0.00"/>
    <numFmt numFmtId="201" formatCode="0;[Red]0"/>
    <numFmt numFmtId="202" formatCode="\1\2\4\1\1\7\1\50\30\1000\1\3\1\50"/>
    <numFmt numFmtId="203" formatCode="#,##0.00\ _₽;[Red]#,##0.00\ _₽"/>
  </numFmts>
  <fonts count="50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9" fillId="0" borderId="0"/>
    <xf numFmtId="0" fontId="9" fillId="0" borderId="0"/>
    <xf numFmtId="0" fontId="9" fillId="0" borderId="0"/>
    <xf numFmtId="0" fontId="40" fillId="0" borderId="0"/>
    <xf numFmtId="0" fontId="4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2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12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3" fillId="0" borderId="1" xfId="0" applyFont="1" applyBorder="1"/>
    <xf numFmtId="0" fontId="3" fillId="0" borderId="3" xfId="0" applyFont="1" applyBorder="1"/>
    <xf numFmtId="0" fontId="9" fillId="0" borderId="0" xfId="2" applyFill="1"/>
    <xf numFmtId="0" fontId="9" fillId="0" borderId="0" xfId="2" applyFont="1" applyFill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0" fillId="0" borderId="0" xfId="4"/>
    <xf numFmtId="0" fontId="42" fillId="0" borderId="0" xfId="4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43" fillId="0" borderId="0" xfId="4" applyFont="1" applyAlignment="1">
      <alignment vertical="center"/>
    </xf>
    <xf numFmtId="0" fontId="44" fillId="0" borderId="0" xfId="4" applyFont="1" applyAlignment="1">
      <alignment horizontal="justify" vertical="center"/>
    </xf>
    <xf numFmtId="0" fontId="43" fillId="0" borderId="4" xfId="4" applyFont="1" applyBorder="1" applyAlignment="1">
      <alignment horizontal="justify" vertical="center" wrapText="1"/>
    </xf>
    <xf numFmtId="0" fontId="43" fillId="0" borderId="4" xfId="4" applyFont="1" applyBorder="1" applyAlignment="1">
      <alignment horizontal="center" vertical="center" wrapText="1"/>
    </xf>
    <xf numFmtId="0" fontId="43" fillId="0" borderId="5" xfId="4" applyFont="1" applyBorder="1" applyAlignment="1">
      <alignment horizontal="center" vertical="center" wrapText="1"/>
    </xf>
    <xf numFmtId="0" fontId="43" fillId="0" borderId="6" xfId="4" applyFont="1" applyBorder="1" applyAlignment="1">
      <alignment horizontal="center" vertical="center" wrapText="1"/>
    </xf>
    <xf numFmtId="0" fontId="43" fillId="0" borderId="7" xfId="4" applyFont="1" applyBorder="1" applyAlignment="1">
      <alignment horizontal="center" vertical="center" wrapText="1"/>
    </xf>
    <xf numFmtId="0" fontId="44" fillId="0" borderId="0" xfId="4" applyFont="1" applyAlignment="1">
      <alignment horizontal="center" vertical="center"/>
    </xf>
    <xf numFmtId="0" fontId="43" fillId="0" borderId="0" xfId="4" applyFont="1" applyAlignment="1">
      <alignment horizontal="justify" vertical="center"/>
    </xf>
    <xf numFmtId="0" fontId="45" fillId="0" borderId="0" xfId="4" applyFont="1" applyAlignment="1">
      <alignment horizontal="center" vertical="center"/>
    </xf>
    <xf numFmtId="0" fontId="45" fillId="0" borderId="7" xfId="4" applyFont="1" applyBorder="1" applyAlignment="1">
      <alignment horizontal="center" vertical="center" wrapText="1"/>
    </xf>
    <xf numFmtId="0" fontId="45" fillId="0" borderId="6" xfId="4" applyFont="1" applyBorder="1" applyAlignment="1">
      <alignment horizontal="center" vertical="center" wrapText="1"/>
    </xf>
    <xf numFmtId="0" fontId="42" fillId="0" borderId="5" xfId="4" applyFont="1" applyBorder="1" applyAlignment="1">
      <alignment horizontal="center" vertical="center" wrapText="1"/>
    </xf>
    <xf numFmtId="0" fontId="42" fillId="0" borderId="4" xfId="4" applyFont="1" applyBorder="1" applyAlignment="1">
      <alignment vertical="center" wrapText="1"/>
    </xf>
    <xf numFmtId="0" fontId="45" fillId="0" borderId="4" xfId="4" applyFont="1" applyBorder="1" applyAlignment="1">
      <alignment horizontal="justify" vertical="center" wrapText="1"/>
    </xf>
    <xf numFmtId="0" fontId="42" fillId="0" borderId="4" xfId="4" applyFont="1" applyBorder="1" applyAlignment="1">
      <alignment horizontal="justify" vertical="center" wrapText="1"/>
    </xf>
    <xf numFmtId="0" fontId="42" fillId="0" borderId="0" xfId="4" applyFont="1" applyAlignment="1">
      <alignment vertical="center"/>
    </xf>
    <xf numFmtId="0" fontId="42" fillId="0" borderId="0" xfId="4" applyFont="1" applyAlignment="1">
      <alignment horizontal="justify" vertical="center"/>
    </xf>
    <xf numFmtId="0" fontId="42" fillId="0" borderId="4" xfId="4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41" fillId="0" borderId="0" xfId="5"/>
    <xf numFmtId="0" fontId="18" fillId="0" borderId="0" xfId="5" applyFont="1" applyAlignment="1">
      <alignment horizontal="right" vertical="center" wrapText="1"/>
    </xf>
    <xf numFmtId="0" fontId="18" fillId="0" borderId="8" xfId="5" applyFont="1" applyBorder="1" applyAlignment="1">
      <alignment horizontal="right" vertical="center" wrapText="1"/>
    </xf>
    <xf numFmtId="0" fontId="15" fillId="0" borderId="9" xfId="5" applyFont="1" applyBorder="1" applyAlignment="1">
      <alignment horizontal="right" vertical="center" wrapText="1"/>
    </xf>
    <xf numFmtId="0" fontId="15" fillId="0" borderId="10" xfId="5" applyFont="1" applyBorder="1" applyAlignment="1">
      <alignment horizontal="right" vertical="center" wrapText="1"/>
    </xf>
    <xf numFmtId="173" fontId="20" fillId="0" borderId="4" xfId="5" applyNumberFormat="1" applyFont="1" applyBorder="1" applyAlignment="1">
      <alignment horizontal="right" vertical="center" wrapText="1"/>
    </xf>
    <xf numFmtId="173" fontId="21" fillId="0" borderId="4" xfId="5" applyNumberFormat="1" applyFont="1" applyBorder="1" applyAlignment="1">
      <alignment horizontal="right" vertical="center" wrapText="1"/>
    </xf>
    <xf numFmtId="0" fontId="21" fillId="0" borderId="4" xfId="5" applyFont="1" applyBorder="1" applyAlignment="1">
      <alignment horizontal="justify" vertical="center" wrapText="1"/>
    </xf>
    <xf numFmtId="0" fontId="15" fillId="0" borderId="0" xfId="5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3" fillId="0" borderId="0" xfId="2" applyFont="1" applyAlignment="1">
      <alignment horizontal="justify" vertical="justify"/>
    </xf>
    <xf numFmtId="0" fontId="9" fillId="0" borderId="0" xfId="2" applyFont="1"/>
    <xf numFmtId="0" fontId="9" fillId="0" borderId="0" xfId="2"/>
    <xf numFmtId="0" fontId="9" fillId="0" borderId="0" xfId="2" applyAlignment="1">
      <alignment horizontal="right"/>
    </xf>
    <xf numFmtId="0" fontId="25" fillId="0" borderId="0" xfId="2" applyNumberFormat="1" applyFont="1" applyFill="1" applyAlignment="1" applyProtection="1">
      <alignment horizontal="justify" vertical="justify"/>
      <protection hidden="1"/>
    </xf>
    <xf numFmtId="0" fontId="9" fillId="0" borderId="0" xfId="2" applyFont="1" applyProtection="1">
      <protection hidden="1"/>
    </xf>
    <xf numFmtId="0" fontId="9" fillId="0" borderId="0" xfId="2" applyProtection="1">
      <protection hidden="1"/>
    </xf>
    <xf numFmtId="0" fontId="23" fillId="0" borderId="0" xfId="2" applyFont="1" applyAlignment="1" applyProtection="1">
      <alignment horizontal="justify" vertical="justify"/>
      <protection hidden="1"/>
    </xf>
    <xf numFmtId="0" fontId="23" fillId="0" borderId="9" xfId="2" applyFont="1" applyBorder="1" applyAlignment="1" applyProtection="1">
      <alignment horizontal="justify" vertical="justify"/>
      <protection hidden="1"/>
    </xf>
    <xf numFmtId="0" fontId="25" fillId="0" borderId="9" xfId="2" applyFont="1" applyBorder="1" applyAlignment="1" applyProtection="1">
      <alignment horizontal="justify" vertical="justify"/>
      <protection hidden="1"/>
    </xf>
    <xf numFmtId="0" fontId="26" fillId="0" borderId="0" xfId="2" applyFont="1"/>
    <xf numFmtId="0" fontId="27" fillId="0" borderId="0" xfId="2" applyFont="1" applyAlignment="1" applyProtection="1">
      <alignment horizontal="justify" vertical="justify"/>
      <protection hidden="1"/>
    </xf>
    <xf numFmtId="0" fontId="27" fillId="0" borderId="0" xfId="2" applyFont="1" applyProtection="1">
      <protection hidden="1"/>
    </xf>
    <xf numFmtId="0" fontId="27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justify" vertical="justify"/>
      <protection hidden="1"/>
    </xf>
    <xf numFmtId="0" fontId="42" fillId="0" borderId="4" xfId="4" applyFont="1" applyBorder="1" applyAlignment="1">
      <alignment horizontal="left" vertical="center" wrapText="1"/>
    </xf>
    <xf numFmtId="0" fontId="42" fillId="0" borderId="5" xfId="4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2" fillId="0" borderId="5" xfId="4" applyFont="1" applyBorder="1" applyAlignment="1">
      <alignment horizontal="center" vertical="center" wrapText="1"/>
    </xf>
    <xf numFmtId="175" fontId="21" fillId="0" borderId="11" xfId="5" applyNumberFormat="1" applyFont="1" applyBorder="1" applyAlignment="1">
      <alignment horizontal="right" vertical="center" wrapText="1"/>
    </xf>
    <xf numFmtId="175" fontId="21" fillId="0" borderId="6" xfId="5" applyNumberFormat="1" applyFont="1" applyBorder="1" applyAlignment="1">
      <alignment horizontal="right" vertical="center" wrapText="1"/>
    </xf>
    <xf numFmtId="173" fontId="21" fillId="0" borderId="12" xfId="5" applyNumberFormat="1" applyFont="1" applyBorder="1" applyAlignment="1">
      <alignment horizontal="right" vertical="center" wrapText="1"/>
    </xf>
    <xf numFmtId="173" fontId="21" fillId="0" borderId="5" xfId="5" applyNumberFormat="1" applyFont="1" applyBorder="1" applyAlignment="1">
      <alignment horizontal="right" vertical="center" wrapText="1"/>
    </xf>
    <xf numFmtId="175" fontId="21" fillId="0" borderId="13" xfId="5" applyNumberFormat="1" applyFont="1" applyBorder="1" applyAlignment="1">
      <alignment horizontal="right" vertical="center" wrapText="1"/>
    </xf>
    <xf numFmtId="175" fontId="21" fillId="0" borderId="14" xfId="5" applyNumberFormat="1" applyFont="1" applyBorder="1" applyAlignment="1">
      <alignment horizontal="right" vertical="center" wrapText="1"/>
    </xf>
    <xf numFmtId="0" fontId="23" fillId="0" borderId="0" xfId="2" applyFont="1"/>
    <xf numFmtId="0" fontId="23" fillId="0" borderId="0" xfId="2" applyFont="1" applyAlignment="1">
      <alignment horizontal="right"/>
    </xf>
    <xf numFmtId="0" fontId="4" fillId="0" borderId="0" xfId="2" applyFont="1" applyFill="1"/>
    <xf numFmtId="0" fontId="24" fillId="0" borderId="0" xfId="2" applyNumberFormat="1" applyFont="1" applyFill="1" applyAlignment="1" applyProtection="1">
      <protection hidden="1"/>
    </xf>
    <xf numFmtId="0" fontId="24" fillId="0" borderId="15" xfId="2" applyNumberFormat="1" applyFont="1" applyFill="1" applyBorder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right" vertical="top"/>
      <protection hidden="1"/>
    </xf>
    <xf numFmtId="0" fontId="24" fillId="0" borderId="0" xfId="2" applyNumberFormat="1" applyFont="1" applyFill="1" applyAlignment="1" applyProtection="1">
      <alignment horizontal="center" vertical="top"/>
      <protection hidden="1"/>
    </xf>
    <xf numFmtId="0" fontId="4" fillId="0" borderId="0" xfId="2" applyFont="1" applyFill="1" applyProtection="1">
      <protection hidden="1"/>
    </xf>
    <xf numFmtId="0" fontId="24" fillId="0" borderId="16" xfId="2" applyNumberFormat="1" applyFont="1" applyFill="1" applyBorder="1" applyAlignment="1" applyProtection="1">
      <alignment horizontal="center" vertical="top" wrapText="1"/>
      <protection hidden="1"/>
    </xf>
    <xf numFmtId="0" fontId="24" fillId="0" borderId="17" xfId="2" applyNumberFormat="1" applyFont="1" applyFill="1" applyBorder="1" applyAlignment="1" applyProtection="1">
      <alignment horizontal="center" vertical="top" wrapText="1"/>
      <protection hidden="1"/>
    </xf>
    <xf numFmtId="0" fontId="24" fillId="0" borderId="18" xfId="2" applyNumberFormat="1" applyFont="1" applyFill="1" applyBorder="1" applyAlignment="1" applyProtection="1">
      <alignment horizontal="center" vertical="top" wrapText="1"/>
      <protection hidden="1"/>
    </xf>
    <xf numFmtId="0" fontId="24" fillId="0" borderId="19" xfId="2" applyNumberFormat="1" applyFont="1" applyFill="1" applyBorder="1" applyAlignment="1" applyProtection="1">
      <alignment horizontal="right" vertical="top" wrapText="1"/>
      <protection hidden="1"/>
    </xf>
    <xf numFmtId="0" fontId="24" fillId="0" borderId="11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0" xfId="2" applyNumberFormat="1" applyFont="1" applyFill="1" applyBorder="1" applyAlignment="1" applyProtection="1">
      <alignment horizontal="center" vertical="top" wrapText="1"/>
      <protection hidden="1"/>
    </xf>
    <xf numFmtId="0" fontId="24" fillId="0" borderId="7" xfId="2" applyNumberFormat="1" applyFont="1" applyFill="1" applyBorder="1" applyAlignment="1" applyProtection="1">
      <alignment horizontal="center" vertical="top" wrapText="1"/>
      <protection hidden="1"/>
    </xf>
    <xf numFmtId="0" fontId="4" fillId="0" borderId="0" xfId="2" applyNumberFormat="1" applyFont="1" applyFill="1" applyBorder="1" applyAlignment="1" applyProtection="1">
      <protection hidden="1"/>
    </xf>
    <xf numFmtId="175" fontId="24" fillId="0" borderId="21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1" xfId="2" applyNumberFormat="1" applyFont="1" applyFill="1" applyBorder="1" applyAlignment="1" applyProtection="1">
      <alignment wrapText="1"/>
      <protection hidden="1"/>
    </xf>
    <xf numFmtId="180" fontId="4" fillId="0" borderId="22" xfId="2" applyNumberFormat="1" applyFont="1" applyFill="1" applyBorder="1" applyAlignment="1" applyProtection="1">
      <alignment wrapText="1"/>
      <protection hidden="1"/>
    </xf>
    <xf numFmtId="173" fontId="24" fillId="0" borderId="23" xfId="2" applyNumberFormat="1" applyFont="1" applyFill="1" applyBorder="1" applyAlignment="1" applyProtection="1">
      <alignment wrapText="1"/>
      <protection hidden="1"/>
    </xf>
    <xf numFmtId="182" fontId="24" fillId="0" borderId="23" xfId="2" applyNumberFormat="1" applyFont="1" applyFill="1" applyBorder="1" applyAlignment="1" applyProtection="1">
      <alignment horizontal="right" wrapText="1"/>
      <protection hidden="1"/>
    </xf>
    <xf numFmtId="175" fontId="24" fillId="0" borderId="1" xfId="2" applyNumberFormat="1" applyFont="1" applyFill="1" applyBorder="1" applyAlignment="1" applyProtection="1">
      <alignment horizontal="right" wrapText="1"/>
      <protection hidden="1"/>
    </xf>
    <xf numFmtId="4" fontId="24" fillId="0" borderId="23" xfId="2" applyNumberFormat="1" applyFont="1" applyFill="1" applyBorder="1" applyAlignment="1" applyProtection="1">
      <protection hidden="1"/>
    </xf>
    <xf numFmtId="4" fontId="24" fillId="0" borderId="24" xfId="2" applyNumberFormat="1" applyFont="1" applyFill="1" applyBorder="1" applyAlignment="1" applyProtection="1">
      <protection hidden="1"/>
    </xf>
    <xf numFmtId="172" fontId="24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3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3" xfId="2" applyNumberFormat="1" applyFont="1" applyFill="1" applyBorder="1" applyAlignment="1" applyProtection="1">
      <alignment horizontal="justify" vertical="justify" wrapText="1"/>
      <protection hidden="1"/>
    </xf>
    <xf numFmtId="175" fontId="4" fillId="0" borderId="1" xfId="2" applyNumberFormat="1" applyFont="1" applyFill="1" applyBorder="1" applyAlignment="1" applyProtection="1">
      <alignment wrapText="1"/>
      <protection hidden="1"/>
    </xf>
    <xf numFmtId="173" fontId="4" fillId="0" borderId="23" xfId="2" applyNumberFormat="1" applyFont="1" applyFill="1" applyBorder="1" applyAlignment="1" applyProtection="1">
      <alignment wrapText="1"/>
      <protection hidden="1"/>
    </xf>
    <xf numFmtId="182" fontId="4" fillId="0" borderId="23" xfId="2" applyNumberFormat="1" applyFont="1" applyFill="1" applyBorder="1" applyAlignment="1" applyProtection="1">
      <alignment horizontal="right" wrapText="1"/>
      <protection hidden="1"/>
    </xf>
    <xf numFmtId="175" fontId="4" fillId="0" borderId="1" xfId="2" applyNumberFormat="1" applyFont="1" applyFill="1" applyBorder="1" applyAlignment="1" applyProtection="1">
      <alignment horizontal="right" wrapText="1"/>
      <protection hidden="1"/>
    </xf>
    <xf numFmtId="4" fontId="4" fillId="0" borderId="23" xfId="2" applyNumberFormat="1" applyFont="1" applyFill="1" applyBorder="1" applyAlignment="1" applyProtection="1">
      <protection hidden="1"/>
    </xf>
    <xf numFmtId="4" fontId="4" fillId="0" borderId="24" xfId="2" applyNumberFormat="1" applyFont="1" applyFill="1" applyBorder="1" applyAlignment="1" applyProtection="1">
      <protection hidden="1"/>
    </xf>
    <xf numFmtId="180" fontId="24" fillId="0" borderId="22" xfId="2" applyNumberFormat="1" applyFont="1" applyFill="1" applyBorder="1" applyAlignment="1" applyProtection="1">
      <alignment wrapText="1"/>
      <protection hidden="1"/>
    </xf>
    <xf numFmtId="0" fontId="24" fillId="0" borderId="0" xfId="2" applyNumberFormat="1" applyFont="1" applyFill="1" applyBorder="1" applyAlignment="1" applyProtection="1">
      <protection hidden="1"/>
    </xf>
    <xf numFmtId="0" fontId="25" fillId="0" borderId="0" xfId="2" applyFont="1"/>
    <xf numFmtId="175" fontId="4" fillId="0" borderId="21" xfId="2" applyNumberFormat="1" applyFont="1" applyFill="1" applyBorder="1" applyAlignment="1" applyProtection="1">
      <alignment horizontal="justify" vertical="justify" wrapText="1"/>
      <protection hidden="1"/>
    </xf>
    <xf numFmtId="172" fontId="4" fillId="0" borderId="23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3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3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2" xfId="2" applyNumberFormat="1" applyFont="1" applyFill="1" applyBorder="1" applyAlignment="1" applyProtection="1">
      <alignment horizontal="justify" vertical="justify" wrapText="1"/>
      <protection hidden="1"/>
    </xf>
    <xf numFmtId="0" fontId="42" fillId="0" borderId="1" xfId="1" applyFont="1" applyFill="1" applyBorder="1" applyAlignment="1">
      <alignment wrapText="1"/>
    </xf>
    <xf numFmtId="175" fontId="24" fillId="0" borderId="22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3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25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6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7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8" xfId="2" applyNumberFormat="1" applyFont="1" applyFill="1" applyBorder="1" applyAlignment="1" applyProtection="1">
      <alignment horizontal="justify" vertical="justify"/>
      <protection hidden="1"/>
    </xf>
    <xf numFmtId="0" fontId="24" fillId="0" borderId="15" xfId="2" applyNumberFormat="1" applyFont="1" applyFill="1" applyBorder="1" applyAlignment="1" applyProtection="1">
      <alignment horizontal="justify" vertical="justify"/>
      <protection hidden="1"/>
    </xf>
    <xf numFmtId="0" fontId="24" fillId="0" borderId="11" xfId="2" applyNumberFormat="1" applyFont="1" applyFill="1" applyBorder="1" applyAlignment="1" applyProtection="1">
      <alignment horizontal="justify" vertical="justify"/>
      <protection hidden="1"/>
    </xf>
    <xf numFmtId="0" fontId="4" fillId="0" borderId="29" xfId="2" applyNumberFormat="1" applyFont="1" applyFill="1" applyBorder="1" applyAlignment="1" applyProtection="1">
      <alignment wrapText="1"/>
      <protection hidden="1"/>
    </xf>
    <xf numFmtId="0" fontId="4" fillId="0" borderId="29" xfId="2" applyNumberFormat="1" applyFont="1" applyFill="1" applyBorder="1" applyAlignment="1" applyProtection="1">
      <protection hidden="1"/>
    </xf>
    <xf numFmtId="0" fontId="24" fillId="0" borderId="29" xfId="2" applyNumberFormat="1" applyFont="1" applyFill="1" applyBorder="1" applyAlignment="1" applyProtection="1">
      <alignment horizontal="right" wrapText="1"/>
      <protection hidden="1"/>
    </xf>
    <xf numFmtId="0" fontId="24" fillId="0" borderId="6" xfId="2" applyNumberFormat="1" applyFont="1" applyFill="1" applyBorder="1" applyAlignment="1" applyProtection="1">
      <alignment horizontal="right" wrapText="1"/>
      <protection hidden="1"/>
    </xf>
    <xf numFmtId="4" fontId="24" fillId="0" borderId="30" xfId="2" applyNumberFormat="1" applyFont="1" applyFill="1" applyBorder="1" applyAlignment="1" applyProtection="1">
      <protection hidden="1"/>
    </xf>
    <xf numFmtId="4" fontId="24" fillId="0" borderId="7" xfId="2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protection hidden="1"/>
    </xf>
    <xf numFmtId="0" fontId="4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alignment horizontal="right"/>
      <protection hidden="1"/>
    </xf>
    <xf numFmtId="3" fontId="24" fillId="0" borderId="0" xfId="2" applyNumberFormat="1" applyFont="1" applyFill="1" applyAlignment="1" applyProtection="1">
      <protection hidden="1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justify" vertical="distributed" wrapText="1"/>
    </xf>
    <xf numFmtId="4" fontId="2" fillId="0" borderId="1" xfId="0" applyNumberFormat="1" applyFont="1" applyBorder="1" applyAlignment="1"/>
    <xf numFmtId="3" fontId="42" fillId="0" borderId="4" xfId="4" applyNumberFormat="1" applyFont="1" applyBorder="1" applyAlignment="1">
      <alignment horizontal="center" vertical="center" wrapText="1"/>
    </xf>
    <xf numFmtId="0" fontId="28" fillId="0" borderId="31" xfId="2" applyFont="1" applyFill="1" applyBorder="1" applyAlignment="1">
      <alignment horizontal="center" vertical="center" wrapText="1"/>
    </xf>
    <xf numFmtId="0" fontId="28" fillId="0" borderId="32" xfId="2" applyFont="1" applyFill="1" applyBorder="1" applyAlignment="1">
      <alignment horizontal="center" vertical="center" wrapText="1"/>
    </xf>
    <xf numFmtId="0" fontId="28" fillId="0" borderId="33" xfId="2" applyFont="1" applyFill="1" applyBorder="1" applyAlignment="1">
      <alignment horizontal="center" vertical="center" wrapText="1"/>
    </xf>
    <xf numFmtId="0" fontId="27" fillId="0" borderId="0" xfId="2" applyFont="1" applyFill="1"/>
    <xf numFmtId="0" fontId="21" fillId="0" borderId="34" xfId="2" applyFont="1" applyFill="1" applyBorder="1" applyAlignment="1">
      <alignment horizontal="left" vertical="top" wrapText="1"/>
    </xf>
    <xf numFmtId="181" fontId="29" fillId="0" borderId="35" xfId="2" applyNumberFormat="1" applyFont="1" applyFill="1" applyBorder="1" applyAlignment="1">
      <alignment horizontal="right" wrapText="1"/>
    </xf>
    <xf numFmtId="0" fontId="21" fillId="0" borderId="36" xfId="2" applyFont="1" applyFill="1" applyBorder="1" applyAlignment="1">
      <alignment horizontal="left" vertical="top" wrapText="1"/>
    </xf>
    <xf numFmtId="181" fontId="30" fillId="0" borderId="35" xfId="2" applyNumberFormat="1" applyFont="1" applyFill="1" applyBorder="1" applyAlignment="1">
      <alignment horizontal="right" wrapText="1"/>
    </xf>
    <xf numFmtId="181" fontId="30" fillId="0" borderId="37" xfId="2" applyNumberFormat="1" applyFont="1" applyFill="1" applyBorder="1" applyAlignment="1">
      <alignment horizontal="right" wrapText="1"/>
    </xf>
    <xf numFmtId="181" fontId="30" fillId="2" borderId="35" xfId="2" applyNumberFormat="1" applyFont="1" applyFill="1" applyBorder="1" applyAlignment="1">
      <alignment horizontal="right" wrapText="1"/>
    </xf>
    <xf numFmtId="0" fontId="20" fillId="0" borderId="38" xfId="5" applyFont="1" applyBorder="1" applyAlignment="1">
      <alignment horizontal="center" vertical="center" wrapText="1"/>
    </xf>
    <xf numFmtId="0" fontId="20" fillId="0" borderId="39" xfId="5" applyFont="1" applyBorder="1" applyAlignment="1">
      <alignment horizontal="center" vertical="center" wrapText="1"/>
    </xf>
    <xf numFmtId="0" fontId="20" fillId="0" borderId="40" xfId="5" applyFont="1" applyBorder="1" applyAlignment="1">
      <alignment horizontal="right" vertical="center" wrapText="1"/>
    </xf>
    <xf numFmtId="173" fontId="20" fillId="0" borderId="12" xfId="5" applyNumberFormat="1" applyFont="1" applyBorder="1" applyAlignment="1">
      <alignment horizontal="right" vertical="center" wrapText="1"/>
    </xf>
    <xf numFmtId="0" fontId="20" fillId="0" borderId="41" xfId="5" applyFont="1" applyBorder="1" applyAlignment="1">
      <alignment horizontal="right" vertical="center" wrapText="1"/>
    </xf>
    <xf numFmtId="0" fontId="20" fillId="0" borderId="4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0" fontId="20" fillId="0" borderId="6" xfId="5" applyFont="1" applyBorder="1" applyAlignment="1">
      <alignment horizontal="right" vertical="center" wrapText="1"/>
    </xf>
    <xf numFmtId="0" fontId="21" fillId="0" borderId="11" xfId="5" applyFont="1" applyBorder="1" applyAlignment="1">
      <alignment vertical="center" wrapText="1"/>
    </xf>
    <xf numFmtId="0" fontId="21" fillId="0" borderId="29" xfId="5" applyFont="1" applyBorder="1" applyAlignment="1">
      <alignment vertical="center" wrapText="1"/>
    </xf>
    <xf numFmtId="0" fontId="21" fillId="0" borderId="6" xfId="5" applyFont="1" applyBorder="1" applyAlignment="1">
      <alignment vertical="center" wrapText="1"/>
    </xf>
    <xf numFmtId="4" fontId="21" fillId="0" borderId="42" xfId="5" applyNumberFormat="1" applyFont="1" applyBorder="1" applyAlignment="1">
      <alignment horizontal="right" vertical="center" wrapText="1"/>
    </xf>
    <xf numFmtId="0" fontId="20" fillId="0" borderId="13" xfId="5" applyFont="1" applyBorder="1" applyAlignment="1">
      <alignment horizontal="right" vertical="center" wrapText="1"/>
    </xf>
    <xf numFmtId="0" fontId="20" fillId="0" borderId="14" xfId="5" applyFont="1" applyBorder="1" applyAlignment="1">
      <alignment horizontal="right" vertical="center" wrapText="1"/>
    </xf>
    <xf numFmtId="0" fontId="21" fillId="0" borderId="13" xfId="5" applyFont="1" applyBorder="1" applyAlignment="1">
      <alignment horizontal="right" vertical="center" wrapText="1"/>
    </xf>
    <xf numFmtId="0" fontId="21" fillId="0" borderId="14" xfId="5" applyFont="1" applyBorder="1" applyAlignment="1">
      <alignment horizontal="right" vertical="center" wrapText="1"/>
    </xf>
    <xf numFmtId="0" fontId="21" fillId="0" borderId="12" xfId="5" applyFont="1" applyBorder="1" applyAlignment="1">
      <alignment horizontal="right" vertical="center" wrapText="1"/>
    </xf>
    <xf numFmtId="0" fontId="21" fillId="0" borderId="13" xfId="5" applyFont="1" applyBorder="1" applyAlignment="1">
      <alignment vertical="center" wrapText="1"/>
    </xf>
    <xf numFmtId="0" fontId="21" fillId="0" borderId="16" xfId="5" applyFont="1" applyBorder="1" applyAlignment="1">
      <alignment vertical="center" wrapText="1"/>
    </xf>
    <xf numFmtId="0" fontId="21" fillId="0" borderId="14" xfId="5" applyFont="1" applyBorder="1" applyAlignment="1">
      <alignment vertical="center" wrapText="1"/>
    </xf>
    <xf numFmtId="4" fontId="21" fillId="0" borderId="43" xfId="5" applyNumberFormat="1" applyFont="1" applyBorder="1" applyAlignment="1">
      <alignment horizontal="right" vertical="center" wrapText="1"/>
    </xf>
    <xf numFmtId="0" fontId="20" fillId="0" borderId="44" xfId="5" applyFont="1" applyBorder="1" applyAlignment="1">
      <alignment horizontal="right" vertical="center" wrapText="1"/>
    </xf>
    <xf numFmtId="0" fontId="20" fillId="0" borderId="45" xfId="5" applyFont="1" applyBorder="1" applyAlignment="1">
      <alignment horizontal="right" vertical="center" wrapText="1"/>
    </xf>
    <xf numFmtId="0" fontId="20" fillId="0" borderId="0" xfId="5" applyFont="1" applyBorder="1" applyAlignment="1">
      <alignment horizontal="right" vertical="center" wrapText="1"/>
    </xf>
    <xf numFmtId="0" fontId="21" fillId="0" borderId="0" xfId="5" applyFont="1" applyBorder="1" applyAlignment="1">
      <alignment horizontal="right" vertical="center" wrapText="1"/>
    </xf>
    <xf numFmtId="0" fontId="21" fillId="0" borderId="0" xfId="5" applyFont="1" applyBorder="1" applyAlignment="1">
      <alignment vertical="center" wrapText="1"/>
    </xf>
    <xf numFmtId="0" fontId="21" fillId="0" borderId="7" xfId="5" applyFont="1" applyBorder="1" applyAlignment="1">
      <alignment vertical="center" wrapText="1"/>
    </xf>
    <xf numFmtId="173" fontId="21" fillId="0" borderId="7" xfId="5" applyNumberFormat="1" applyFont="1" applyBorder="1" applyAlignment="1">
      <alignment horizontal="right" vertical="center" wrapText="1"/>
    </xf>
    <xf numFmtId="4" fontId="21" fillId="0" borderId="7" xfId="5" applyNumberFormat="1" applyFont="1" applyBorder="1" applyAlignment="1">
      <alignment horizontal="right" vertical="center" wrapText="1"/>
    </xf>
    <xf numFmtId="4" fontId="20" fillId="0" borderId="42" xfId="5" applyNumberFormat="1" applyFont="1" applyBorder="1" applyAlignment="1">
      <alignment horizontal="right" vertical="center" wrapText="1"/>
    </xf>
    <xf numFmtId="173" fontId="21" fillId="0" borderId="46" xfId="5" applyNumberFormat="1" applyFont="1" applyBorder="1" applyAlignment="1">
      <alignment horizontal="right" vertical="center" wrapText="1"/>
    </xf>
    <xf numFmtId="173" fontId="21" fillId="0" borderId="47" xfId="5" applyNumberFormat="1" applyFont="1" applyBorder="1" applyAlignment="1">
      <alignment horizontal="right" vertical="center" wrapText="1"/>
    </xf>
    <xf numFmtId="0" fontId="21" fillId="0" borderId="4" xfId="5" applyFont="1" applyBorder="1" applyAlignment="1">
      <alignment horizontal="right" vertical="center" wrapText="1"/>
    </xf>
    <xf numFmtId="0" fontId="21" fillId="0" borderId="15" xfId="5" applyFont="1" applyBorder="1" applyAlignment="1">
      <alignment vertical="center" wrapText="1"/>
    </xf>
    <xf numFmtId="4" fontId="21" fillId="0" borderId="48" xfId="5" applyNumberFormat="1" applyFont="1" applyBorder="1" applyAlignment="1">
      <alignment horizontal="right" vertical="center" wrapText="1"/>
    </xf>
    <xf numFmtId="0" fontId="20" fillId="0" borderId="15" xfId="5" applyFont="1" applyBorder="1" applyAlignment="1">
      <alignment horizontal="right" vertical="center" wrapText="1"/>
    </xf>
    <xf numFmtId="0" fontId="20" fillId="0" borderId="29" xfId="5" applyFont="1" applyBorder="1" applyAlignment="1">
      <alignment horizontal="right" vertical="center" wrapText="1"/>
    </xf>
    <xf numFmtId="0" fontId="21" fillId="0" borderId="29" xfId="5" applyFont="1" applyBorder="1" applyAlignment="1">
      <alignment horizontal="right" vertical="center" wrapText="1"/>
    </xf>
    <xf numFmtId="175" fontId="21" fillId="0" borderId="4" xfId="5" applyNumberFormat="1" applyFont="1" applyBorder="1" applyAlignment="1">
      <alignment vertical="center" wrapText="1"/>
    </xf>
    <xf numFmtId="0" fontId="20" fillId="0" borderId="49" xfId="5" applyFont="1" applyBorder="1" applyAlignment="1">
      <alignment horizontal="right" vertical="center" wrapText="1"/>
    </xf>
    <xf numFmtId="0" fontId="21" fillId="0" borderId="15" xfId="5" applyFont="1" applyBorder="1" applyAlignment="1">
      <alignment horizontal="right" vertical="center" wrapText="1"/>
    </xf>
    <xf numFmtId="0" fontId="21" fillId="0" borderId="23" xfId="5" applyFont="1" applyBorder="1" applyAlignment="1">
      <alignment vertical="center" wrapText="1"/>
    </xf>
    <xf numFmtId="173" fontId="21" fillId="0" borderId="6" xfId="5" applyNumberFormat="1" applyFont="1" applyBorder="1" applyAlignment="1">
      <alignment horizontal="right" vertical="center" wrapText="1"/>
    </xf>
    <xf numFmtId="175" fontId="21" fillId="0" borderId="7" xfId="5" applyNumberFormat="1" applyFont="1" applyBorder="1" applyAlignment="1">
      <alignment vertical="center" wrapText="1"/>
    </xf>
    <xf numFmtId="173" fontId="21" fillId="0" borderId="1" xfId="5" applyNumberFormat="1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0" fontId="21" fillId="0" borderId="9" xfId="5" applyFont="1" applyBorder="1" applyAlignment="1">
      <alignment horizontal="right" vertical="center" wrapText="1"/>
    </xf>
    <xf numFmtId="4" fontId="21" fillId="0" borderId="10" xfId="5" applyNumberFormat="1" applyFont="1" applyBorder="1" applyAlignment="1">
      <alignment horizontal="right" vertical="center" wrapText="1"/>
    </xf>
    <xf numFmtId="0" fontId="24" fillId="0" borderId="29" xfId="2" applyNumberFormat="1" applyFont="1" applyFill="1" applyBorder="1" applyAlignment="1" applyProtection="1">
      <alignment horizontal="center" vertical="top" wrapText="1"/>
      <protection hidden="1"/>
    </xf>
    <xf numFmtId="0" fontId="27" fillId="0" borderId="0" xfId="3" applyNumberFormat="1" applyFont="1" applyFill="1" applyAlignment="1" applyProtection="1">
      <protection hidden="1"/>
    </xf>
    <xf numFmtId="178" fontId="27" fillId="0" borderId="0" xfId="3" applyNumberFormat="1" applyFont="1" applyFill="1" applyAlignment="1" applyProtection="1">
      <protection hidden="1"/>
    </xf>
    <xf numFmtId="43" fontId="0" fillId="0" borderId="0" xfId="7" applyFont="1"/>
    <xf numFmtId="193" fontId="0" fillId="0" borderId="0" xfId="7" applyNumberFormat="1" applyFont="1"/>
    <xf numFmtId="193" fontId="3" fillId="0" borderId="0" xfId="7" applyNumberFormat="1" applyFont="1" applyAlignment="1">
      <alignment horizontal="center" wrapText="1"/>
    </xf>
    <xf numFmtId="43" fontId="12" fillId="0" borderId="0" xfId="7" applyFont="1"/>
    <xf numFmtId="0" fontId="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wrapText="1"/>
    </xf>
    <xf numFmtId="193" fontId="33" fillId="0" borderId="0" xfId="7" applyNumberFormat="1" applyFont="1" applyAlignment="1">
      <alignment horizontal="center" wrapText="1"/>
    </xf>
    <xf numFmtId="0" fontId="0" fillId="0" borderId="0" xfId="0" applyAlignment="1">
      <alignment horizontal="right" vertic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/>
    </xf>
    <xf numFmtId="193" fontId="34" fillId="0" borderId="1" xfId="7" applyNumberFormat="1" applyFont="1" applyBorder="1" applyAlignment="1">
      <alignment horizontal="center" vertical="center" wrapText="1"/>
    </xf>
    <xf numFmtId="43" fontId="35" fillId="0" borderId="1" xfId="7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left"/>
    </xf>
    <xf numFmtId="193" fontId="34" fillId="0" borderId="1" xfId="7" applyNumberFormat="1" applyFont="1" applyFill="1" applyBorder="1"/>
    <xf numFmtId="43" fontId="34" fillId="0" borderId="1" xfId="7" applyFont="1" applyBorder="1"/>
    <xf numFmtId="0" fontId="35" fillId="0" borderId="1" xfId="0" applyFont="1" applyBorder="1"/>
    <xf numFmtId="193" fontId="46" fillId="0" borderId="1" xfId="7" applyNumberFormat="1" applyFont="1" applyFill="1" applyBorder="1"/>
    <xf numFmtId="43" fontId="35" fillId="0" borderId="1" xfId="7" applyFont="1" applyBorder="1"/>
    <xf numFmtId="43" fontId="0" fillId="0" borderId="0" xfId="0" applyNumberFormat="1"/>
    <xf numFmtId="0" fontId="4" fillId="0" borderId="0" xfId="0" applyFont="1" applyAlignment="1"/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176" fontId="4" fillId="0" borderId="50" xfId="0" applyNumberFormat="1" applyFont="1" applyFill="1" applyBorder="1" applyAlignment="1">
      <alignment horizontal="right"/>
    </xf>
    <xf numFmtId="176" fontId="36" fillId="0" borderId="5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176" fontId="0" fillId="0" borderId="0" xfId="0" applyNumberFormat="1"/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vertical="center" wrapText="1"/>
    </xf>
    <xf numFmtId="0" fontId="43" fillId="0" borderId="52" xfId="0" applyFont="1" applyBorder="1" applyAlignment="1">
      <alignment vertical="center" wrapText="1"/>
    </xf>
    <xf numFmtId="0" fontId="43" fillId="0" borderId="52" xfId="0" applyFont="1" applyBorder="1" applyAlignment="1">
      <alignment horizontal="right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49" fontId="4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vertical="top" wrapText="1"/>
    </xf>
    <xf numFmtId="4" fontId="46" fillId="0" borderId="1" xfId="0" applyNumberFormat="1" applyFont="1" applyFill="1" applyBorder="1" applyAlignment="1">
      <alignment vertical="center"/>
    </xf>
    <xf numFmtId="49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 vertical="top" wrapText="1"/>
    </xf>
    <xf numFmtId="176" fontId="47" fillId="0" borderId="1" xfId="0" applyNumberFormat="1" applyFont="1" applyBorder="1" applyAlignment="1">
      <alignment horizontal="right" vertical="center"/>
    </xf>
    <xf numFmtId="0" fontId="47" fillId="0" borderId="1" xfId="0" applyFont="1" applyFill="1" applyBorder="1" applyAlignment="1">
      <alignment horizontal="left" wrapText="1"/>
    </xf>
    <xf numFmtId="49" fontId="48" fillId="0" borderId="1" xfId="0" applyNumberFormat="1" applyFont="1" applyFill="1" applyBorder="1" applyAlignment="1">
      <alignment horizontal="center"/>
    </xf>
    <xf numFmtId="176" fontId="47" fillId="2" borderId="1" xfId="0" applyNumberFormat="1" applyFont="1" applyFill="1" applyBorder="1" applyAlignment="1">
      <alignment horizontal="right" vertical="center"/>
    </xf>
    <xf numFmtId="176" fontId="47" fillId="0" borderId="1" xfId="0" applyNumberFormat="1" applyFont="1" applyBorder="1" applyAlignment="1">
      <alignment horizontal="right" vertical="center" wrapText="1"/>
    </xf>
    <xf numFmtId="194" fontId="47" fillId="0" borderId="1" xfId="6" applyNumberFormat="1" applyFont="1" applyBorder="1" applyAlignment="1">
      <alignment horizontal="right" wrapText="1"/>
    </xf>
    <xf numFmtId="194" fontId="49" fillId="0" borderId="1" xfId="6" applyNumberFormat="1" applyFont="1" applyBorder="1" applyAlignment="1">
      <alignment horizontal="right" wrapText="1"/>
    </xf>
    <xf numFmtId="0" fontId="46" fillId="0" borderId="1" xfId="0" applyFont="1" applyFill="1" applyBorder="1" applyAlignment="1">
      <alignment horizontal="left" wrapText="1"/>
    </xf>
    <xf numFmtId="0" fontId="46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47" fillId="0" borderId="1" xfId="0" applyFont="1" applyBorder="1"/>
    <xf numFmtId="0" fontId="47" fillId="0" borderId="1" xfId="0" applyFont="1" applyFill="1" applyBorder="1" applyAlignment="1">
      <alignment wrapText="1"/>
    </xf>
    <xf numFmtId="0" fontId="46" fillId="0" borderId="1" xfId="0" applyNumberFormat="1" applyFont="1" applyFill="1" applyBorder="1" applyAlignment="1">
      <alignment horizontal="center"/>
    </xf>
    <xf numFmtId="43" fontId="46" fillId="0" borderId="1" xfId="6" applyFont="1" applyBorder="1"/>
    <xf numFmtId="0" fontId="2" fillId="0" borderId="0" xfId="0" applyFont="1" applyAlignment="1">
      <alignment horizontal="left" indent="15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7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right" wrapText="1"/>
    </xf>
    <xf numFmtId="0" fontId="21" fillId="3" borderId="36" xfId="2" applyFont="1" applyFill="1" applyBorder="1" applyAlignment="1">
      <alignment horizontal="left" vertical="top" wrapText="1"/>
    </xf>
    <xf numFmtId="181" fontId="29" fillId="3" borderId="35" xfId="2" applyNumberFormat="1" applyFont="1" applyFill="1" applyBorder="1" applyAlignment="1">
      <alignment horizontal="right" wrapText="1"/>
    </xf>
    <xf numFmtId="181" fontId="30" fillId="3" borderId="35" xfId="2" applyNumberFormat="1" applyFont="1" applyFill="1" applyBorder="1" applyAlignment="1">
      <alignment horizontal="right" wrapText="1"/>
    </xf>
    <xf numFmtId="0" fontId="21" fillId="0" borderId="53" xfId="2" applyFont="1" applyFill="1" applyBorder="1" applyAlignment="1">
      <alignment horizontal="left" vertical="top" wrapText="1"/>
    </xf>
    <xf numFmtId="181" fontId="30" fillId="0" borderId="54" xfId="2" applyNumberFormat="1" applyFont="1" applyFill="1" applyBorder="1" applyAlignment="1">
      <alignment horizontal="right" wrapText="1"/>
    </xf>
    <xf numFmtId="181" fontId="30" fillId="0" borderId="55" xfId="2" applyNumberFormat="1" applyFont="1" applyFill="1" applyBorder="1" applyAlignment="1">
      <alignment horizontal="right" wrapText="1"/>
    </xf>
    <xf numFmtId="0" fontId="21" fillId="0" borderId="56" xfId="2" applyFont="1" applyFill="1" applyBorder="1" applyAlignment="1">
      <alignment horizontal="left" vertical="top" wrapText="1"/>
    </xf>
    <xf numFmtId="181" fontId="30" fillId="0" borderId="1" xfId="2" applyNumberFormat="1" applyFont="1" applyFill="1" applyBorder="1" applyAlignment="1">
      <alignment horizontal="right" wrapText="1"/>
    </xf>
    <xf numFmtId="0" fontId="21" fillId="0" borderId="57" xfId="2" applyFont="1" applyFill="1" applyBorder="1" applyAlignment="1">
      <alignment horizontal="center" vertical="center" wrapText="1"/>
    </xf>
    <xf numFmtId="0" fontId="21" fillId="0" borderId="58" xfId="2" applyFont="1" applyFill="1" applyBorder="1" applyAlignment="1">
      <alignment horizontal="center" wrapText="1"/>
    </xf>
    <xf numFmtId="0" fontId="21" fillId="3" borderId="59" xfId="2" applyFont="1" applyFill="1" applyBorder="1" applyAlignment="1">
      <alignment horizontal="center" wrapText="1"/>
    </xf>
    <xf numFmtId="0" fontId="21" fillId="0" borderId="59" xfId="2" applyFont="1" applyFill="1" applyBorder="1" applyAlignment="1">
      <alignment horizontal="center" wrapText="1"/>
    </xf>
    <xf numFmtId="188" fontId="21" fillId="0" borderId="59" xfId="2" applyNumberFormat="1" applyFont="1" applyFill="1" applyBorder="1" applyAlignment="1">
      <alignment horizontal="center" wrapText="1"/>
    </xf>
    <xf numFmtId="187" fontId="21" fillId="0" borderId="59" xfId="2" applyNumberFormat="1" applyFont="1" applyFill="1" applyBorder="1" applyAlignment="1">
      <alignment horizontal="center" wrapText="1"/>
    </xf>
    <xf numFmtId="187" fontId="21" fillId="0" borderId="59" xfId="2" applyNumberFormat="1" applyFont="1" applyFill="1" applyBorder="1" applyAlignment="1" applyProtection="1">
      <alignment horizontal="center" wrapText="1"/>
      <protection locked="0"/>
    </xf>
    <xf numFmtId="192" fontId="21" fillId="3" borderId="59" xfId="2" applyNumberFormat="1" applyFont="1" applyFill="1" applyBorder="1" applyAlignment="1" applyProtection="1">
      <alignment horizontal="center" wrapText="1"/>
      <protection locked="0"/>
    </xf>
    <xf numFmtId="191" fontId="21" fillId="0" borderId="59" xfId="2" applyNumberFormat="1" applyFont="1" applyFill="1" applyBorder="1" applyAlignment="1" applyProtection="1">
      <alignment horizontal="center" wrapText="1"/>
      <protection locked="0"/>
    </xf>
    <xf numFmtId="183" fontId="21" fillId="0" borderId="59" xfId="2" applyNumberFormat="1" applyFont="1" applyFill="1" applyBorder="1" applyAlignment="1">
      <alignment horizontal="center" wrapText="1"/>
    </xf>
    <xf numFmtId="183" fontId="21" fillId="0" borderId="60" xfId="2" applyNumberFormat="1" applyFont="1" applyFill="1" applyBorder="1" applyAlignment="1">
      <alignment horizontal="center" wrapText="1"/>
    </xf>
    <xf numFmtId="183" fontId="21" fillId="0" borderId="23" xfId="2" applyNumberFormat="1" applyFont="1" applyFill="1" applyBorder="1" applyAlignment="1">
      <alignment horizontal="center" wrapText="1"/>
    </xf>
    <xf numFmtId="0" fontId="21" fillId="0" borderId="61" xfId="2" applyFont="1" applyFill="1" applyBorder="1" applyAlignment="1">
      <alignment horizontal="center" vertical="center" wrapText="1"/>
    </xf>
    <xf numFmtId="0" fontId="21" fillId="0" borderId="62" xfId="2" applyFont="1" applyFill="1" applyBorder="1" applyAlignment="1">
      <alignment horizontal="center" vertical="center" wrapText="1"/>
    </xf>
    <xf numFmtId="0" fontId="21" fillId="0" borderId="63" xfId="2" applyFont="1" applyFill="1" applyBorder="1" applyAlignment="1">
      <alignment horizontal="center" vertical="center" wrapText="1"/>
    </xf>
    <xf numFmtId="181" fontId="29" fillId="0" borderId="37" xfId="2" applyNumberFormat="1" applyFont="1" applyFill="1" applyBorder="1" applyAlignment="1">
      <alignment horizontal="right" wrapText="1"/>
    </xf>
    <xf numFmtId="181" fontId="29" fillId="3" borderId="37" xfId="2" applyNumberFormat="1" applyFont="1" applyFill="1" applyBorder="1" applyAlignment="1">
      <alignment horizontal="right" wrapText="1"/>
    </xf>
    <xf numFmtId="181" fontId="30" fillId="3" borderId="37" xfId="2" applyNumberFormat="1" applyFont="1" applyFill="1" applyBorder="1" applyAlignment="1">
      <alignment horizontal="right" wrapText="1"/>
    </xf>
    <xf numFmtId="0" fontId="21" fillId="0" borderId="25" xfId="2" applyFont="1" applyFill="1" applyBorder="1" applyAlignment="1">
      <alignment horizontal="left" vertical="top" wrapText="1"/>
    </xf>
    <xf numFmtId="181" fontId="30" fillId="0" borderId="26" xfId="2" applyNumberFormat="1" applyFont="1" applyFill="1" applyBorder="1" applyAlignment="1">
      <alignment horizontal="right" wrapText="1"/>
    </xf>
    <xf numFmtId="0" fontId="20" fillId="0" borderId="16" xfId="5" applyFont="1" applyBorder="1" applyAlignment="1">
      <alignment horizontal="right" vertical="center" wrapText="1"/>
    </xf>
    <xf numFmtId="175" fontId="21" fillId="0" borderId="28" xfId="5" applyNumberFormat="1" applyFont="1" applyBorder="1" applyAlignment="1">
      <alignment horizontal="right" vertical="center" wrapText="1"/>
    </xf>
    <xf numFmtId="175" fontId="21" fillId="0" borderId="4" xfId="5" applyNumberFormat="1" applyFont="1" applyBorder="1" applyAlignment="1">
      <alignment horizontal="right" vertical="center" wrapText="1"/>
    </xf>
    <xf numFmtId="0" fontId="21" fillId="0" borderId="4" xfId="5" applyFont="1" applyBorder="1" applyAlignment="1">
      <alignment vertical="center" wrapText="1"/>
    </xf>
    <xf numFmtId="0" fontId="20" fillId="0" borderId="4" xfId="5" applyFont="1" applyBorder="1" applyAlignment="1">
      <alignment vertical="center" wrapText="1"/>
    </xf>
    <xf numFmtId="175" fontId="20" fillId="0" borderId="28" xfId="5" applyNumberFormat="1" applyFont="1" applyBorder="1" applyAlignment="1">
      <alignment horizontal="right" vertical="center" wrapText="1"/>
    </xf>
    <xf numFmtId="175" fontId="20" fillId="0" borderId="4" xfId="5" applyNumberFormat="1" applyFont="1" applyBorder="1" applyAlignment="1">
      <alignment horizontal="right" vertical="center" wrapText="1"/>
    </xf>
    <xf numFmtId="0" fontId="24" fillId="0" borderId="22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15" xfId="2" applyNumberFormat="1" applyFont="1" applyFill="1" applyBorder="1" applyAlignment="1" applyProtection="1">
      <alignment wrapText="1"/>
      <protection hidden="1"/>
    </xf>
    <xf numFmtId="0" fontId="24" fillId="0" borderId="15" xfId="2" applyNumberFormat="1" applyFont="1" applyFill="1" applyBorder="1" applyAlignment="1" applyProtection="1">
      <alignment horizontal="right" wrapText="1"/>
      <protection hidden="1"/>
    </xf>
    <xf numFmtId="0" fontId="24" fillId="0" borderId="4" xfId="2" applyNumberFormat="1" applyFont="1" applyFill="1" applyBorder="1" applyAlignment="1" applyProtection="1">
      <alignment horizontal="right" wrapText="1"/>
      <protection hidden="1"/>
    </xf>
    <xf numFmtId="4" fontId="24" fillId="0" borderId="64" xfId="2" applyNumberFormat="1" applyFont="1" applyFill="1" applyBorder="1" applyAlignment="1" applyProtection="1">
      <protection hidden="1"/>
    </xf>
    <xf numFmtId="4" fontId="24" fillId="0" borderId="5" xfId="2" applyNumberFormat="1" applyFont="1" applyFill="1" applyBorder="1" applyAlignment="1" applyProtection="1">
      <protection hidden="1"/>
    </xf>
    <xf numFmtId="0" fontId="21" fillId="0" borderId="16" xfId="5" applyFont="1" applyBorder="1" applyAlignment="1">
      <alignment horizontal="right" vertical="center" wrapText="1"/>
    </xf>
    <xf numFmtId="173" fontId="21" fillId="0" borderId="14" xfId="5" applyNumberFormat="1" applyFont="1" applyBorder="1" applyAlignment="1">
      <alignment horizontal="right" vertical="center" wrapText="1"/>
    </xf>
    <xf numFmtId="173" fontId="21" fillId="0" borderId="65" xfId="5" applyNumberFormat="1" applyFont="1" applyBorder="1" applyAlignment="1">
      <alignment horizontal="right" vertical="center" wrapText="1"/>
    </xf>
    <xf numFmtId="173" fontId="21" fillId="0" borderId="15" xfId="5" applyNumberFormat="1" applyFont="1" applyBorder="1" applyAlignment="1">
      <alignment horizontal="right" vertical="center" wrapText="1"/>
    </xf>
    <xf numFmtId="175" fontId="21" fillId="0" borderId="7" xfId="5" applyNumberFormat="1" applyFont="1" applyBorder="1" applyAlignment="1">
      <alignment horizontal="right" vertical="center" wrapText="1"/>
    </xf>
    <xf numFmtId="175" fontId="21" fillId="0" borderId="65" xfId="5" applyNumberFormat="1" applyFont="1" applyBorder="1" applyAlignment="1">
      <alignment horizontal="right" vertical="center" wrapText="1"/>
    </xf>
    <xf numFmtId="175" fontId="21" fillId="0" borderId="15" xfId="5" applyNumberFormat="1" applyFont="1" applyBorder="1" applyAlignment="1">
      <alignment horizontal="right" vertical="center" wrapText="1"/>
    </xf>
    <xf numFmtId="182" fontId="4" fillId="0" borderId="66" xfId="2" applyNumberFormat="1" applyFont="1" applyFill="1" applyBorder="1" applyAlignment="1" applyProtection="1">
      <alignment horizontal="right" wrapText="1"/>
      <protection hidden="1"/>
    </xf>
    <xf numFmtId="180" fontId="4" fillId="0" borderId="67" xfId="2" applyNumberFormat="1" applyFont="1" applyFill="1" applyBorder="1" applyAlignment="1" applyProtection="1">
      <alignment wrapText="1"/>
      <protection hidden="1"/>
    </xf>
    <xf numFmtId="173" fontId="4" fillId="0" borderId="66" xfId="2" applyNumberFormat="1" applyFont="1" applyFill="1" applyBorder="1" applyAlignment="1" applyProtection="1">
      <alignment wrapText="1"/>
      <protection hidden="1"/>
    </xf>
    <xf numFmtId="175" fontId="4" fillId="0" borderId="2" xfId="2" applyNumberFormat="1" applyFont="1" applyFill="1" applyBorder="1" applyAlignment="1" applyProtection="1">
      <alignment horizontal="right" wrapText="1"/>
      <protection hidden="1"/>
    </xf>
    <xf numFmtId="4" fontId="4" fillId="0" borderId="66" xfId="2" applyNumberFormat="1" applyFont="1" applyFill="1" applyBorder="1" applyAlignment="1" applyProtection="1">
      <protection hidden="1"/>
    </xf>
    <xf numFmtId="4" fontId="4" fillId="0" borderId="68" xfId="2" applyNumberFormat="1" applyFont="1" applyFill="1" applyBorder="1" applyAlignment="1" applyProtection="1">
      <protection hidden="1"/>
    </xf>
    <xf numFmtId="182" fontId="4" fillId="4" borderId="23" xfId="2" applyNumberFormat="1" applyFont="1" applyFill="1" applyBorder="1" applyAlignment="1" applyProtection="1">
      <alignment horizontal="right" wrapText="1"/>
      <protection hidden="1"/>
    </xf>
    <xf numFmtId="180" fontId="4" fillId="4" borderId="22" xfId="2" applyNumberFormat="1" applyFont="1" applyFill="1" applyBorder="1" applyAlignment="1" applyProtection="1">
      <alignment wrapText="1"/>
      <protection hidden="1"/>
    </xf>
    <xf numFmtId="173" fontId="4" fillId="4" borderId="23" xfId="2" applyNumberFormat="1" applyFont="1" applyFill="1" applyBorder="1" applyAlignment="1" applyProtection="1">
      <alignment wrapText="1"/>
      <protection hidden="1"/>
    </xf>
    <xf numFmtId="175" fontId="4" fillId="4" borderId="1" xfId="2" applyNumberFormat="1" applyFont="1" applyFill="1" applyBorder="1" applyAlignment="1" applyProtection="1">
      <alignment horizontal="right" wrapText="1"/>
      <protection hidden="1"/>
    </xf>
    <xf numFmtId="4" fontId="4" fillId="4" borderId="23" xfId="2" applyNumberFormat="1" applyFont="1" applyFill="1" applyBorder="1" applyAlignment="1" applyProtection="1">
      <protection hidden="1"/>
    </xf>
    <xf numFmtId="4" fontId="4" fillId="4" borderId="24" xfId="2" applyNumberFormat="1" applyFont="1" applyFill="1" applyBorder="1" applyAlignment="1" applyProtection="1">
      <protection hidden="1"/>
    </xf>
    <xf numFmtId="0" fontId="42" fillId="0" borderId="12" xfId="4" applyFont="1" applyBorder="1" applyAlignment="1">
      <alignment horizontal="center" vertical="center" wrapText="1"/>
    </xf>
    <xf numFmtId="3" fontId="42" fillId="0" borderId="14" xfId="4" applyNumberFormat="1" applyFont="1" applyBorder="1" applyAlignment="1">
      <alignment horizontal="center" vertical="center" wrapText="1"/>
    </xf>
    <xf numFmtId="0" fontId="42" fillId="0" borderId="14" xfId="4" applyFont="1" applyBorder="1" applyAlignment="1">
      <alignment horizontal="justify" vertical="center" wrapText="1"/>
    </xf>
    <xf numFmtId="0" fontId="42" fillId="0" borderId="7" xfId="4" applyFont="1" applyBorder="1" applyAlignment="1">
      <alignment horizontal="center" vertical="center"/>
    </xf>
    <xf numFmtId="0" fontId="47" fillId="0" borderId="7" xfId="4" applyFont="1" applyBorder="1"/>
    <xf numFmtId="1" fontId="47" fillId="0" borderId="7" xfId="4" applyNumberFormat="1" applyFont="1" applyBorder="1" applyAlignment="1">
      <alignment horizontal="center"/>
    </xf>
    <xf numFmtId="0" fontId="45" fillId="0" borderId="1" xfId="1" applyFont="1" applyFill="1" applyBorder="1" applyAlignment="1">
      <alignment wrapText="1"/>
    </xf>
    <xf numFmtId="0" fontId="20" fillId="0" borderId="6" xfId="5" applyFont="1" applyBorder="1" applyAlignment="1">
      <alignment vertical="center" wrapText="1"/>
    </xf>
    <xf numFmtId="175" fontId="20" fillId="0" borderId="11" xfId="5" applyNumberFormat="1" applyFont="1" applyBorder="1" applyAlignment="1">
      <alignment horizontal="right" vertical="center" wrapText="1"/>
    </xf>
    <xf numFmtId="175" fontId="20" fillId="0" borderId="6" xfId="5" applyNumberFormat="1" applyFont="1" applyBorder="1" applyAlignment="1">
      <alignment horizontal="right" vertical="center" wrapText="1"/>
    </xf>
    <xf numFmtId="4" fontId="21" fillId="0" borderId="12" xfId="5" applyNumberFormat="1" applyFont="1" applyBorder="1" applyAlignment="1">
      <alignment horizontal="right" vertical="center" wrapText="1"/>
    </xf>
    <xf numFmtId="0" fontId="4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23" xfId="2" applyNumberFormat="1" applyFont="1" applyFill="1" applyBorder="1" applyAlignment="1" applyProtection="1">
      <alignment horizontal="justify" vertical="justify" wrapText="1"/>
      <protection hidden="1"/>
    </xf>
    <xf numFmtId="200" fontId="2" fillId="0" borderId="1" xfId="0" applyNumberFormat="1" applyFont="1" applyBorder="1" applyAlignment="1">
      <alignment horizontal="right" wrapText="1"/>
    </xf>
    <xf numFmtId="200" fontId="2" fillId="0" borderId="69" xfId="0" applyNumberFormat="1" applyFont="1" applyBorder="1" applyAlignment="1">
      <alignment horizontal="right" wrapText="1"/>
    </xf>
    <xf numFmtId="200" fontId="2" fillId="0" borderId="23" xfId="0" applyNumberFormat="1" applyFont="1" applyBorder="1"/>
    <xf numFmtId="200" fontId="2" fillId="0" borderId="69" xfId="0" applyNumberFormat="1" applyFont="1" applyBorder="1"/>
    <xf numFmtId="200" fontId="2" fillId="0" borderId="1" xfId="0" applyNumberFormat="1" applyFont="1" applyBorder="1"/>
    <xf numFmtId="2" fontId="2" fillId="0" borderId="1" xfId="0" applyNumberFormat="1" applyFont="1" applyFill="1" applyBorder="1" applyAlignment="1">
      <alignment horizontal="right" wrapText="1"/>
    </xf>
    <xf numFmtId="200" fontId="2" fillId="0" borderId="1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/>
    <xf numFmtId="2" fontId="2" fillId="0" borderId="1" xfId="0" applyNumberFormat="1" applyFont="1" applyFill="1" applyBorder="1"/>
    <xf numFmtId="200" fontId="2" fillId="0" borderId="69" xfId="0" applyNumberFormat="1" applyFont="1" applyFill="1" applyBorder="1" applyAlignment="1">
      <alignment horizontal="right" wrapText="1"/>
    </xf>
    <xf numFmtId="200" fontId="2" fillId="0" borderId="23" xfId="0" applyNumberFormat="1" applyFont="1" applyFill="1" applyBorder="1"/>
    <xf numFmtId="200" fontId="2" fillId="0" borderId="1" xfId="0" applyNumberFormat="1" applyFont="1" applyFill="1" applyBorder="1"/>
    <xf numFmtId="200" fontId="2" fillId="0" borderId="69" xfId="0" applyNumberFormat="1" applyFont="1" applyFill="1" applyBorder="1" applyAlignment="1">
      <alignment horizontal="right" vertical="top" wrapText="1"/>
    </xf>
    <xf numFmtId="200" fontId="2" fillId="0" borderId="1" xfId="0" applyNumberFormat="1" applyFont="1" applyFill="1" applyBorder="1" applyAlignment="1">
      <alignment horizontal="right" vertical="top" wrapText="1"/>
    </xf>
    <xf numFmtId="0" fontId="27" fillId="2" borderId="0" xfId="2" applyFont="1" applyFill="1"/>
    <xf numFmtId="0" fontId="27" fillId="2" borderId="0" xfId="2" applyFont="1" applyFill="1" applyAlignment="1">
      <alignment horizontal="right"/>
    </xf>
    <xf numFmtId="201" fontId="21" fillId="0" borderId="59" xfId="2" applyNumberFormat="1" applyFont="1" applyFill="1" applyBorder="1" applyAlignment="1">
      <alignment horizontal="center" wrapText="1"/>
    </xf>
    <xf numFmtId="183" fontId="21" fillId="0" borderId="59" xfId="2" applyNumberFormat="1" applyFont="1" applyFill="1" applyBorder="1" applyAlignment="1" applyProtection="1">
      <alignment horizontal="center" wrapText="1"/>
      <protection locked="0"/>
    </xf>
    <xf numFmtId="202" fontId="21" fillId="0" borderId="59" xfId="2" applyNumberFormat="1" applyFont="1" applyFill="1" applyBorder="1" applyAlignment="1" applyProtection="1">
      <alignment horizontal="center" wrapText="1"/>
      <protection locked="0"/>
    </xf>
    <xf numFmtId="0" fontId="21" fillId="0" borderId="36" xfId="2" applyFont="1" applyFill="1" applyBorder="1" applyAlignment="1">
      <alignment horizontal="left" wrapText="1"/>
    </xf>
    <xf numFmtId="181" fontId="36" fillId="0" borderId="2" xfId="0" applyNumberFormat="1" applyFont="1" applyBorder="1" applyAlignment="1">
      <alignment wrapText="1"/>
    </xf>
    <xf numFmtId="0" fontId="4" fillId="3" borderId="22" xfId="2" applyNumberFormat="1" applyFont="1" applyFill="1" applyBorder="1" applyAlignment="1" applyProtection="1">
      <alignment horizontal="justify" vertical="justify" wrapText="1"/>
      <protection hidden="1"/>
    </xf>
    <xf numFmtId="175" fontId="4" fillId="3" borderId="1" xfId="2" applyNumberFormat="1" applyFont="1" applyFill="1" applyBorder="1" applyAlignment="1" applyProtection="1">
      <alignment wrapText="1"/>
      <protection hidden="1"/>
    </xf>
    <xf numFmtId="180" fontId="4" fillId="3" borderId="22" xfId="2" applyNumberFormat="1" applyFont="1" applyFill="1" applyBorder="1" applyAlignment="1" applyProtection="1">
      <alignment wrapText="1"/>
      <protection hidden="1"/>
    </xf>
    <xf numFmtId="173" fontId="4" fillId="3" borderId="23" xfId="2" applyNumberFormat="1" applyFont="1" applyFill="1" applyBorder="1" applyAlignment="1" applyProtection="1">
      <alignment wrapText="1"/>
      <protection hidden="1"/>
    </xf>
    <xf numFmtId="182" fontId="4" fillId="3" borderId="23" xfId="2" applyNumberFormat="1" applyFont="1" applyFill="1" applyBorder="1" applyAlignment="1" applyProtection="1">
      <alignment horizontal="right" wrapText="1"/>
      <protection hidden="1"/>
    </xf>
    <xf numFmtId="175" fontId="4" fillId="3" borderId="1" xfId="2" applyNumberFormat="1" applyFont="1" applyFill="1" applyBorder="1" applyAlignment="1" applyProtection="1">
      <alignment horizontal="right" wrapText="1"/>
      <protection hidden="1"/>
    </xf>
    <xf numFmtId="4" fontId="4" fillId="3" borderId="23" xfId="2" applyNumberFormat="1" applyFont="1" applyFill="1" applyBorder="1" applyAlignment="1" applyProtection="1">
      <protection hidden="1"/>
    </xf>
    <xf numFmtId="4" fontId="4" fillId="3" borderId="24" xfId="2" applyNumberFormat="1" applyFont="1" applyFill="1" applyBorder="1" applyAlignment="1" applyProtection="1">
      <protection hidden="1"/>
    </xf>
    <xf numFmtId="175" fontId="24" fillId="3" borderId="1" xfId="2" applyNumberFormat="1" applyFont="1" applyFill="1" applyBorder="1" applyAlignment="1" applyProtection="1">
      <alignment wrapText="1"/>
      <protection hidden="1"/>
    </xf>
    <xf numFmtId="173" fontId="24" fillId="3" borderId="23" xfId="2" applyNumberFormat="1" applyFont="1" applyFill="1" applyBorder="1" applyAlignment="1" applyProtection="1">
      <alignment wrapText="1"/>
      <protection hidden="1"/>
    </xf>
    <xf numFmtId="182" fontId="24" fillId="3" borderId="23" xfId="2" applyNumberFormat="1" applyFont="1" applyFill="1" applyBorder="1" applyAlignment="1" applyProtection="1">
      <alignment horizontal="right" wrapText="1"/>
      <protection hidden="1"/>
    </xf>
    <xf numFmtId="175" fontId="24" fillId="3" borderId="1" xfId="2" applyNumberFormat="1" applyFont="1" applyFill="1" applyBorder="1" applyAlignment="1" applyProtection="1">
      <alignment horizontal="right" wrapText="1"/>
      <protection hidden="1"/>
    </xf>
    <xf numFmtId="4" fontId="24" fillId="3" borderId="23" xfId="2" applyNumberFormat="1" applyFont="1" applyFill="1" applyBorder="1" applyAlignment="1" applyProtection="1">
      <protection hidden="1"/>
    </xf>
    <xf numFmtId="4" fontId="24" fillId="3" borderId="24" xfId="2" applyNumberFormat="1" applyFont="1" applyFill="1" applyBorder="1" applyAlignment="1" applyProtection="1">
      <protection hidden="1"/>
    </xf>
    <xf numFmtId="0" fontId="4" fillId="2" borderId="22" xfId="2" applyNumberFormat="1" applyFont="1" applyFill="1" applyBorder="1" applyAlignment="1" applyProtection="1">
      <alignment horizontal="justify" vertical="justify" wrapText="1"/>
      <protection hidden="1"/>
    </xf>
    <xf numFmtId="175" fontId="4" fillId="2" borderId="1" xfId="2" applyNumberFormat="1" applyFont="1" applyFill="1" applyBorder="1" applyAlignment="1" applyProtection="1">
      <alignment wrapText="1"/>
      <protection hidden="1"/>
    </xf>
    <xf numFmtId="180" fontId="4" fillId="2" borderId="22" xfId="2" applyNumberFormat="1" applyFont="1" applyFill="1" applyBorder="1" applyAlignment="1" applyProtection="1">
      <alignment wrapText="1"/>
      <protection hidden="1"/>
    </xf>
    <xf numFmtId="173" fontId="4" fillId="2" borderId="23" xfId="2" applyNumberFormat="1" applyFont="1" applyFill="1" applyBorder="1" applyAlignment="1" applyProtection="1">
      <alignment wrapText="1"/>
      <protection hidden="1"/>
    </xf>
    <xf numFmtId="182" fontId="4" fillId="2" borderId="23" xfId="2" applyNumberFormat="1" applyFont="1" applyFill="1" applyBorder="1" applyAlignment="1" applyProtection="1">
      <alignment horizontal="right" wrapText="1"/>
      <protection hidden="1"/>
    </xf>
    <xf numFmtId="175" fontId="4" fillId="2" borderId="1" xfId="2" applyNumberFormat="1" applyFont="1" applyFill="1" applyBorder="1" applyAlignment="1" applyProtection="1">
      <alignment horizontal="right" wrapText="1"/>
      <protection hidden="1"/>
    </xf>
    <xf numFmtId="4" fontId="4" fillId="2" borderId="23" xfId="2" applyNumberFormat="1" applyFont="1" applyFill="1" applyBorder="1" applyAlignment="1" applyProtection="1">
      <protection hidden="1"/>
    </xf>
    <xf numFmtId="4" fontId="4" fillId="2" borderId="24" xfId="2" applyNumberFormat="1" applyFont="1" applyFill="1" applyBorder="1" applyAlignment="1" applyProtection="1">
      <protection hidden="1"/>
    </xf>
    <xf numFmtId="182" fontId="24" fillId="2" borderId="23" xfId="2" applyNumberFormat="1" applyFont="1" applyFill="1" applyBorder="1" applyAlignment="1" applyProtection="1">
      <alignment horizontal="right" wrapText="1"/>
      <protection hidden="1"/>
    </xf>
    <xf numFmtId="175" fontId="24" fillId="2" borderId="1" xfId="2" applyNumberFormat="1" applyFont="1" applyFill="1" applyBorder="1" applyAlignment="1" applyProtection="1">
      <alignment horizontal="right" wrapText="1"/>
      <protection hidden="1"/>
    </xf>
    <xf numFmtId="4" fontId="24" fillId="2" borderId="23" xfId="2" applyNumberFormat="1" applyFont="1" applyFill="1" applyBorder="1" applyAlignment="1" applyProtection="1">
      <protection hidden="1"/>
    </xf>
    <xf numFmtId="4" fontId="24" fillId="2" borderId="24" xfId="2" applyNumberFormat="1" applyFont="1" applyFill="1" applyBorder="1" applyAlignment="1" applyProtection="1">
      <protection hidden="1"/>
    </xf>
    <xf numFmtId="175" fontId="24" fillId="5" borderId="62" xfId="2" applyNumberFormat="1" applyFont="1" applyFill="1" applyBorder="1" applyAlignment="1" applyProtection="1">
      <alignment wrapText="1"/>
      <protection hidden="1"/>
    </xf>
    <xf numFmtId="180" fontId="4" fillId="5" borderId="65" xfId="2" applyNumberFormat="1" applyFont="1" applyFill="1" applyBorder="1" applyAlignment="1" applyProtection="1">
      <alignment wrapText="1"/>
      <protection hidden="1"/>
    </xf>
    <xf numFmtId="173" fontId="24" fillId="5" borderId="70" xfId="2" applyNumberFormat="1" applyFont="1" applyFill="1" applyBorder="1" applyAlignment="1" applyProtection="1">
      <alignment wrapText="1"/>
      <protection hidden="1"/>
    </xf>
    <xf numFmtId="182" fontId="24" fillId="5" borderId="70" xfId="2" applyNumberFormat="1" applyFont="1" applyFill="1" applyBorder="1" applyAlignment="1" applyProtection="1">
      <alignment horizontal="right" wrapText="1"/>
      <protection hidden="1"/>
    </xf>
    <xf numFmtId="175" fontId="24" fillId="5" borderId="62" xfId="2" applyNumberFormat="1" applyFont="1" applyFill="1" applyBorder="1" applyAlignment="1" applyProtection="1">
      <alignment horizontal="right" wrapText="1"/>
      <protection hidden="1"/>
    </xf>
    <xf numFmtId="4" fontId="24" fillId="5" borderId="70" xfId="2" applyNumberFormat="1" applyFont="1" applyFill="1" applyBorder="1" applyAlignment="1" applyProtection="1">
      <protection hidden="1"/>
    </xf>
    <xf numFmtId="4" fontId="24" fillId="5" borderId="71" xfId="2" applyNumberFormat="1" applyFont="1" applyFill="1" applyBorder="1" applyAlignment="1" applyProtection="1">
      <protection hidden="1"/>
    </xf>
    <xf numFmtId="0" fontId="24" fillId="2" borderId="22" xfId="2" applyNumberFormat="1" applyFont="1" applyFill="1" applyBorder="1" applyAlignment="1" applyProtection="1">
      <alignment horizontal="justify" vertical="justify" wrapText="1"/>
      <protection hidden="1"/>
    </xf>
    <xf numFmtId="0" fontId="4" fillId="3" borderId="23" xfId="2" applyNumberFormat="1" applyFont="1" applyFill="1" applyBorder="1" applyAlignment="1" applyProtection="1">
      <alignment horizontal="justify" vertical="justify" wrapText="1"/>
      <protection hidden="1"/>
    </xf>
    <xf numFmtId="0" fontId="4" fillId="3" borderId="23" xfId="2" applyNumberFormat="1" applyFont="1" applyFill="1" applyBorder="1" applyAlignment="1" applyProtection="1">
      <alignment horizontal="justify" vertical="justify" wrapText="1"/>
      <protection hidden="1"/>
    </xf>
    <xf numFmtId="0" fontId="24" fillId="3" borderId="22" xfId="2" applyNumberFormat="1" applyFont="1" applyFill="1" applyBorder="1" applyAlignment="1" applyProtection="1">
      <alignment horizontal="justify" vertical="justify" wrapText="1"/>
      <protection hidden="1"/>
    </xf>
    <xf numFmtId="173" fontId="20" fillId="3" borderId="4" xfId="5" applyNumberFormat="1" applyFont="1" applyFill="1" applyBorder="1" applyAlignment="1">
      <alignment horizontal="right" vertical="center" wrapText="1"/>
    </xf>
    <xf numFmtId="4" fontId="20" fillId="3" borderId="42" xfId="5" applyNumberFormat="1" applyFont="1" applyFill="1" applyBorder="1" applyAlignment="1">
      <alignment horizontal="right" vertical="center" wrapText="1"/>
    </xf>
    <xf numFmtId="4" fontId="21" fillId="0" borderId="69" xfId="5" applyNumberFormat="1" applyFont="1" applyBorder="1" applyAlignment="1">
      <alignment horizontal="right" vertical="center" wrapText="1"/>
    </xf>
    <xf numFmtId="175" fontId="21" fillId="0" borderId="11" xfId="5" applyNumberFormat="1" applyFont="1" applyBorder="1" applyAlignment="1">
      <alignment vertical="center" wrapText="1"/>
    </xf>
    <xf numFmtId="0" fontId="21" fillId="0" borderId="66" xfId="5" applyFont="1" applyBorder="1" applyAlignment="1">
      <alignment vertical="center" wrapText="1"/>
    </xf>
    <xf numFmtId="0" fontId="4" fillId="2" borderId="23" xfId="2" applyNumberFormat="1" applyFont="1" applyFill="1" applyBorder="1" applyAlignment="1" applyProtection="1">
      <alignment horizontal="justify" vertical="justify" wrapText="1"/>
      <protection hidden="1"/>
    </xf>
    <xf numFmtId="0" fontId="42" fillId="4" borderId="1" xfId="1" applyFont="1" applyFill="1" applyBorder="1" applyAlignment="1">
      <alignment wrapText="1"/>
    </xf>
    <xf numFmtId="0" fontId="42" fillId="2" borderId="1" xfId="1" applyFont="1" applyFill="1" applyBorder="1" applyAlignment="1">
      <alignment wrapText="1"/>
    </xf>
    <xf numFmtId="0" fontId="4" fillId="4" borderId="22" xfId="2" applyNumberFormat="1" applyFont="1" applyFill="1" applyBorder="1" applyAlignment="1" applyProtection="1">
      <alignment horizontal="justify" vertical="justify" wrapText="1"/>
      <protection hidden="1"/>
    </xf>
    <xf numFmtId="0" fontId="21" fillId="0" borderId="11" xfId="5" applyFont="1" applyBorder="1" applyAlignment="1">
      <alignment horizontal="right" vertical="center" wrapText="1"/>
    </xf>
    <xf numFmtId="0" fontId="21" fillId="0" borderId="6" xfId="5" applyFont="1" applyBorder="1" applyAlignment="1">
      <alignment horizontal="right" vertical="center" wrapText="1"/>
    </xf>
    <xf numFmtId="0" fontId="4" fillId="4" borderId="23" xfId="2" applyNumberFormat="1" applyFont="1" applyFill="1" applyBorder="1" applyAlignment="1" applyProtection="1">
      <alignment horizontal="justify" vertical="justify" wrapText="1"/>
      <protection hidden="1"/>
    </xf>
    <xf numFmtId="182" fontId="4" fillId="6" borderId="23" xfId="2" applyNumberFormat="1" applyFont="1" applyFill="1" applyBorder="1" applyAlignment="1" applyProtection="1">
      <alignment horizontal="right" wrapText="1"/>
      <protection hidden="1"/>
    </xf>
    <xf numFmtId="180" fontId="4" fillId="6" borderId="22" xfId="2" applyNumberFormat="1" applyFont="1" applyFill="1" applyBorder="1" applyAlignment="1" applyProtection="1">
      <alignment wrapText="1"/>
      <protection hidden="1"/>
    </xf>
    <xf numFmtId="173" fontId="4" fillId="6" borderId="23" xfId="2" applyNumberFormat="1" applyFont="1" applyFill="1" applyBorder="1" applyAlignment="1" applyProtection="1">
      <alignment wrapText="1"/>
      <protection hidden="1"/>
    </xf>
    <xf numFmtId="175" fontId="4" fillId="6" borderId="1" xfId="2" applyNumberFormat="1" applyFont="1" applyFill="1" applyBorder="1" applyAlignment="1" applyProtection="1">
      <alignment horizontal="right" wrapText="1"/>
      <protection hidden="1"/>
    </xf>
    <xf numFmtId="4" fontId="4" fillId="6" borderId="23" xfId="2" applyNumberFormat="1" applyFont="1" applyFill="1" applyBorder="1" applyAlignment="1" applyProtection="1">
      <protection hidden="1"/>
    </xf>
    <xf numFmtId="4" fontId="4" fillId="6" borderId="24" xfId="2" applyNumberFormat="1" applyFont="1" applyFill="1" applyBorder="1" applyAlignment="1" applyProtection="1">
      <protection hidden="1"/>
    </xf>
    <xf numFmtId="203" fontId="3" fillId="0" borderId="69" xfId="0" applyNumberFormat="1" applyFont="1" applyBorder="1"/>
    <xf numFmtId="203" fontId="3" fillId="0" borderId="1" xfId="0" applyNumberFormat="1" applyFont="1" applyBorder="1"/>
    <xf numFmtId="203" fontId="2" fillId="0" borderId="1" xfId="0" applyNumberFormat="1" applyFont="1" applyBorder="1"/>
    <xf numFmtId="203" fontId="2" fillId="0" borderId="3" xfId="0" applyNumberFormat="1" applyFont="1" applyBorder="1"/>
    <xf numFmtId="203" fontId="2" fillId="0" borderId="69" xfId="0" applyNumberFormat="1" applyFont="1" applyBorder="1"/>
    <xf numFmtId="203" fontId="2" fillId="0" borderId="50" xfId="0" applyNumberFormat="1" applyFont="1" applyBorder="1"/>
    <xf numFmtId="203" fontId="2" fillId="0" borderId="72" xfId="0" applyNumberFormat="1" applyFont="1" applyBorder="1"/>
    <xf numFmtId="203" fontId="2" fillId="0" borderId="2" xfId="0" applyNumberFormat="1" applyFont="1" applyBorder="1"/>
    <xf numFmtId="203" fontId="3" fillId="0" borderId="3" xfId="0" applyNumberFormat="1" applyFont="1" applyBorder="1"/>
    <xf numFmtId="203" fontId="3" fillId="0" borderId="1" xfId="0" applyNumberFormat="1" applyFont="1" applyFill="1" applyBorder="1"/>
    <xf numFmtId="203" fontId="2" fillId="0" borderId="1" xfId="0" applyNumberFormat="1" applyFont="1" applyFill="1" applyBorder="1"/>
    <xf numFmtId="203" fontId="2" fillId="0" borderId="69" xfId="0" applyNumberFormat="1" applyFont="1" applyFill="1" applyBorder="1"/>
    <xf numFmtId="203" fontId="3" fillId="0" borderId="69" xfId="0" applyNumberFormat="1" applyFont="1" applyFill="1" applyBorder="1"/>
    <xf numFmtId="203" fontId="2" fillId="0" borderId="50" xfId="0" applyNumberFormat="1" applyFont="1" applyFill="1" applyBorder="1"/>
    <xf numFmtId="203" fontId="3" fillId="0" borderId="73" xfId="0" applyNumberFormat="1" applyFont="1" applyBorder="1"/>
    <xf numFmtId="43" fontId="34" fillId="0" borderId="1" xfId="7" applyFont="1" applyBorder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4" applyFont="1" applyAlignment="1">
      <alignment horizontal="center" vertical="center" wrapText="1"/>
    </xf>
    <xf numFmtId="0" fontId="40" fillId="0" borderId="0" xfId="4" applyAlignment="1">
      <alignment wrapText="1"/>
    </xf>
    <xf numFmtId="0" fontId="42" fillId="0" borderId="0" xfId="4" applyFont="1" applyAlignment="1">
      <alignment horizontal="right" wrapText="1"/>
    </xf>
    <xf numFmtId="0" fontId="42" fillId="0" borderId="0" xfId="4" applyFont="1" applyAlignment="1">
      <alignment wrapText="1"/>
    </xf>
    <xf numFmtId="0" fontId="43" fillId="0" borderId="0" xfId="4" applyFont="1" applyAlignment="1">
      <alignment horizontal="right" wrapText="1"/>
    </xf>
    <xf numFmtId="0" fontId="42" fillId="0" borderId="12" xfId="4" applyFont="1" applyBorder="1" applyAlignment="1">
      <alignment horizontal="center" vertical="center" wrapText="1"/>
    </xf>
    <xf numFmtId="0" fontId="42" fillId="0" borderId="5" xfId="4" applyFont="1" applyBorder="1" applyAlignment="1">
      <alignment horizontal="center" vertical="center" wrapText="1"/>
    </xf>
    <xf numFmtId="0" fontId="42" fillId="0" borderId="12" xfId="4" applyFont="1" applyBorder="1" applyAlignment="1">
      <alignment horizontal="justify" vertical="center" wrapText="1"/>
    </xf>
    <xf numFmtId="0" fontId="42" fillId="0" borderId="5" xfId="4" applyFont="1" applyBorder="1" applyAlignment="1">
      <alignment horizontal="justify" vertical="center" wrapText="1"/>
    </xf>
    <xf numFmtId="0" fontId="42" fillId="0" borderId="12" xfId="4" applyFont="1" applyBorder="1" applyAlignment="1">
      <alignment vertical="center" wrapText="1"/>
    </xf>
    <xf numFmtId="0" fontId="42" fillId="0" borderId="5" xfId="4" applyFont="1" applyBorder="1" applyAlignment="1">
      <alignment vertical="center" wrapText="1"/>
    </xf>
    <xf numFmtId="0" fontId="47" fillId="0" borderId="0" xfId="4" applyFont="1" applyAlignment="1">
      <alignment horizontal="right" wrapText="1"/>
    </xf>
    <xf numFmtId="0" fontId="45" fillId="0" borderId="12" xfId="4" applyFont="1" applyBorder="1" applyAlignment="1">
      <alignment horizontal="center" vertical="center" wrapText="1"/>
    </xf>
    <xf numFmtId="0" fontId="45" fillId="0" borderId="5" xfId="4" applyFont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distributed"/>
    </xf>
    <xf numFmtId="0" fontId="27" fillId="0" borderId="0" xfId="0" applyFont="1" applyAlignment="1"/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4" fontId="21" fillId="0" borderId="11" xfId="5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" fontId="21" fillId="0" borderId="11" xfId="5" applyNumberFormat="1" applyFont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4" fontId="21" fillId="0" borderId="11" xfId="5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82" fontId="21" fillId="0" borderId="11" xfId="5" applyNumberFormat="1" applyFont="1" applyBorder="1" applyAlignment="1">
      <alignment horizontal="right" vertical="center" wrapText="1"/>
    </xf>
    <xf numFmtId="4" fontId="20" fillId="0" borderId="11" xfId="5" applyNumberFormat="1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4" fontId="20" fillId="0" borderId="11" xfId="5" applyNumberFormat="1" applyFont="1" applyBorder="1" applyAlignment="1">
      <alignment horizontal="right" vertical="center" wrapText="1"/>
    </xf>
    <xf numFmtId="0" fontId="38" fillId="0" borderId="6" xfId="0" applyFont="1" applyBorder="1" applyAlignment="1">
      <alignment horizontal="right" vertical="center" wrapText="1"/>
    </xf>
    <xf numFmtId="182" fontId="20" fillId="0" borderId="11" xfId="5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4" fontId="21" fillId="0" borderId="6" xfId="5" applyNumberFormat="1" applyFont="1" applyBorder="1" applyAlignment="1">
      <alignment horizontal="right" vertical="center" wrapText="1"/>
    </xf>
    <xf numFmtId="4" fontId="21" fillId="0" borderId="6" xfId="5" applyNumberFormat="1" applyFont="1" applyBorder="1" applyAlignment="1">
      <alignment horizontal="center" vertical="center" wrapText="1"/>
    </xf>
    <xf numFmtId="182" fontId="21" fillId="0" borderId="6" xfId="5" applyNumberFormat="1" applyFont="1" applyBorder="1" applyAlignment="1">
      <alignment horizontal="right" vertical="center" wrapText="1"/>
    </xf>
    <xf numFmtId="4" fontId="20" fillId="0" borderId="6" xfId="5" applyNumberFormat="1" applyFont="1" applyBorder="1" applyAlignment="1">
      <alignment horizontal="right" vertical="center" wrapText="1"/>
    </xf>
    <xf numFmtId="4" fontId="20" fillId="0" borderId="6" xfId="5" applyNumberFormat="1" applyFont="1" applyBorder="1" applyAlignment="1">
      <alignment horizontal="center" vertical="center" wrapText="1"/>
    </xf>
    <xf numFmtId="182" fontId="20" fillId="0" borderId="6" xfId="5" applyNumberFormat="1" applyFont="1" applyBorder="1" applyAlignment="1">
      <alignment horizontal="right" vertical="center" wrapText="1"/>
    </xf>
    <xf numFmtId="175" fontId="21" fillId="0" borderId="11" xfId="5" applyNumberFormat="1" applyFont="1" applyBorder="1" applyAlignment="1">
      <alignment horizontal="right" vertical="center" wrapText="1"/>
    </xf>
    <xf numFmtId="175" fontId="21" fillId="0" borderId="6" xfId="5" applyNumberFormat="1" applyFont="1" applyBorder="1" applyAlignment="1">
      <alignment horizontal="right" vertical="center" wrapText="1"/>
    </xf>
    <xf numFmtId="4" fontId="21" fillId="0" borderId="13" xfId="5" applyNumberFormat="1" applyFont="1" applyBorder="1" applyAlignment="1">
      <alignment horizontal="right" vertical="center" wrapText="1"/>
    </xf>
    <xf numFmtId="4" fontId="21" fillId="0" borderId="14" xfId="5" applyNumberFormat="1" applyFont="1" applyBorder="1" applyAlignment="1">
      <alignment horizontal="right" vertical="center" wrapText="1"/>
    </xf>
    <xf numFmtId="4" fontId="21" fillId="0" borderId="28" xfId="5" applyNumberFormat="1" applyFont="1" applyBorder="1" applyAlignment="1">
      <alignment horizontal="right" vertical="center" wrapText="1"/>
    </xf>
    <xf numFmtId="4" fontId="21" fillId="0" borderId="4" xfId="5" applyNumberFormat="1" applyFont="1" applyBorder="1" applyAlignment="1">
      <alignment horizontal="right" vertical="center" wrapText="1"/>
    </xf>
    <xf numFmtId="4" fontId="21" fillId="0" borderId="89" xfId="5" applyNumberFormat="1" applyFont="1" applyBorder="1" applyAlignment="1">
      <alignment horizontal="right" vertical="center" wrapText="1"/>
    </xf>
    <xf numFmtId="4" fontId="21" fillId="0" borderId="48" xfId="5" applyNumberFormat="1" applyFont="1" applyBorder="1" applyAlignment="1">
      <alignment horizontal="right" vertical="center" wrapText="1"/>
    </xf>
    <xf numFmtId="4" fontId="21" fillId="0" borderId="29" xfId="5" applyNumberFormat="1" applyFont="1" applyBorder="1" applyAlignment="1">
      <alignment horizontal="right" vertical="center" wrapText="1"/>
    </xf>
    <xf numFmtId="0" fontId="15" fillId="0" borderId="10" xfId="5" applyFont="1" applyBorder="1" applyAlignment="1">
      <alignment horizontal="right" vertical="center" wrapText="1"/>
    </xf>
    <xf numFmtId="0" fontId="20" fillId="0" borderId="40" xfId="5" applyFont="1" applyBorder="1" applyAlignment="1">
      <alignment horizontal="right" vertical="center" wrapText="1"/>
    </xf>
    <xf numFmtId="0" fontId="20" fillId="0" borderId="41" xfId="5" applyFont="1" applyBorder="1" applyAlignment="1">
      <alignment horizontal="right" vertical="center" wrapText="1"/>
    </xf>
    <xf numFmtId="0" fontId="20" fillId="0" borderId="13" xfId="5" applyFont="1" applyBorder="1" applyAlignment="1">
      <alignment horizontal="right" vertical="center" wrapText="1"/>
    </xf>
    <xf numFmtId="0" fontId="20" fillId="0" borderId="14" xfId="5" applyFont="1" applyBorder="1" applyAlignment="1">
      <alignment horizontal="right" vertical="center" wrapText="1"/>
    </xf>
    <xf numFmtId="0" fontId="20" fillId="0" borderId="28" xfId="5" applyFont="1" applyBorder="1" applyAlignment="1">
      <alignment horizontal="right" vertical="center" wrapText="1"/>
    </xf>
    <xf numFmtId="0" fontId="20" fillId="0" borderId="4" xfId="5" applyFont="1" applyBorder="1" applyAlignment="1">
      <alignment horizontal="right" vertical="center" wrapText="1"/>
    </xf>
    <xf numFmtId="0" fontId="21" fillId="0" borderId="13" xfId="5" applyFont="1" applyBorder="1" applyAlignment="1">
      <alignment horizontal="right" vertical="center" wrapText="1"/>
    </xf>
    <xf numFmtId="0" fontId="21" fillId="0" borderId="14" xfId="5" applyFont="1" applyBorder="1" applyAlignment="1">
      <alignment horizontal="right" vertical="center" wrapText="1"/>
    </xf>
    <xf numFmtId="0" fontId="21" fillId="0" borderId="28" xfId="5" applyFont="1" applyBorder="1" applyAlignment="1">
      <alignment horizontal="right" vertical="center" wrapText="1"/>
    </xf>
    <xf numFmtId="0" fontId="21" fillId="0" borderId="4" xfId="5" applyFont="1" applyBorder="1" applyAlignment="1">
      <alignment horizontal="right" vertical="center" wrapText="1"/>
    </xf>
    <xf numFmtId="0" fontId="21" fillId="0" borderId="12" xfId="5" applyFont="1" applyBorder="1" applyAlignment="1">
      <alignment horizontal="right" vertical="center" wrapText="1"/>
    </xf>
    <xf numFmtId="0" fontId="21" fillId="0" borderId="5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0" fontId="20" fillId="0" borderId="6" xfId="5" applyFont="1" applyBorder="1" applyAlignment="1">
      <alignment horizontal="right" vertical="center" wrapText="1"/>
    </xf>
    <xf numFmtId="0" fontId="21" fillId="0" borderId="11" xfId="5" applyFont="1" applyBorder="1" applyAlignment="1">
      <alignment horizontal="right" vertical="center" wrapText="1"/>
    </xf>
    <xf numFmtId="0" fontId="21" fillId="0" borderId="6" xfId="5" applyFont="1" applyBorder="1" applyAlignment="1">
      <alignment horizontal="right" vertical="center" wrapText="1"/>
    </xf>
    <xf numFmtId="0" fontId="21" fillId="0" borderId="11" xfId="5" applyFont="1" applyBorder="1" applyAlignment="1">
      <alignment vertical="center" wrapText="1"/>
    </xf>
    <xf numFmtId="0" fontId="21" fillId="0" borderId="29" xfId="5" applyFont="1" applyBorder="1" applyAlignment="1">
      <alignment vertical="center" wrapText="1"/>
    </xf>
    <xf numFmtId="182" fontId="21" fillId="0" borderId="29" xfId="5" applyNumberFormat="1" applyFont="1" applyBorder="1" applyAlignment="1">
      <alignment horizontal="right" vertical="center" wrapText="1"/>
    </xf>
    <xf numFmtId="175" fontId="21" fillId="0" borderId="13" xfId="5" applyNumberFormat="1" applyFont="1" applyBorder="1" applyAlignment="1">
      <alignment horizontal="right" vertical="center" wrapText="1"/>
    </xf>
    <xf numFmtId="175" fontId="21" fillId="0" borderId="14" xfId="5" applyNumberFormat="1" applyFont="1" applyBorder="1" applyAlignment="1">
      <alignment horizontal="right" vertical="center" wrapText="1"/>
    </xf>
    <xf numFmtId="175" fontId="21" fillId="0" borderId="28" xfId="5" applyNumberFormat="1" applyFont="1" applyBorder="1" applyAlignment="1">
      <alignment horizontal="right" vertical="center" wrapText="1"/>
    </xf>
    <xf numFmtId="175" fontId="21" fillId="0" borderId="4" xfId="5" applyNumberFormat="1" applyFont="1" applyBorder="1" applyAlignment="1">
      <alignment horizontal="right" vertical="center" wrapText="1"/>
    </xf>
    <xf numFmtId="4" fontId="21" fillId="0" borderId="13" xfId="5" applyNumberFormat="1" applyFont="1" applyBorder="1" applyAlignment="1">
      <alignment horizontal="center" vertical="center" wrapText="1"/>
    </xf>
    <xf numFmtId="4" fontId="21" fillId="0" borderId="14" xfId="5" applyNumberFormat="1" applyFont="1" applyBorder="1" applyAlignment="1">
      <alignment horizontal="center" vertical="center" wrapText="1"/>
    </xf>
    <xf numFmtId="4" fontId="21" fillId="0" borderId="28" xfId="5" applyNumberFormat="1" applyFont="1" applyBorder="1" applyAlignment="1">
      <alignment horizontal="center" vertical="center" wrapText="1"/>
    </xf>
    <xf numFmtId="4" fontId="21" fillId="0" borderId="4" xfId="5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righ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right" vertical="center" wrapText="1"/>
    </xf>
    <xf numFmtId="4" fontId="20" fillId="3" borderId="11" xfId="5" applyNumberFormat="1" applyFont="1" applyFill="1" applyBorder="1" applyAlignment="1">
      <alignment horizontal="center" vertical="center" wrapText="1"/>
    </xf>
    <xf numFmtId="4" fontId="20" fillId="3" borderId="6" xfId="5" applyNumberFormat="1" applyFont="1" applyFill="1" applyBorder="1" applyAlignment="1">
      <alignment horizontal="center" vertical="center" wrapText="1"/>
    </xf>
    <xf numFmtId="175" fontId="21" fillId="0" borderId="13" xfId="5" applyNumberFormat="1" applyFont="1" applyBorder="1" applyAlignment="1">
      <alignment vertical="center" wrapText="1"/>
    </xf>
    <xf numFmtId="175" fontId="21" fillId="0" borderId="14" xfId="5" applyNumberFormat="1" applyFont="1" applyBorder="1" applyAlignment="1">
      <alignment vertical="center" wrapText="1"/>
    </xf>
    <xf numFmtId="175" fontId="21" fillId="0" borderId="28" xfId="5" applyNumberFormat="1" applyFont="1" applyBorder="1" applyAlignment="1">
      <alignment vertical="center" wrapText="1"/>
    </xf>
    <xf numFmtId="175" fontId="21" fillId="0" borderId="4" xfId="5" applyNumberFormat="1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 wrapText="1"/>
    </xf>
    <xf numFmtId="4" fontId="20" fillId="3" borderId="11" xfId="5" applyNumberFormat="1" applyFont="1" applyFill="1" applyBorder="1" applyAlignment="1">
      <alignment horizontal="right" vertical="center" wrapText="1"/>
    </xf>
    <xf numFmtId="4" fontId="20" fillId="3" borderId="6" xfId="5" applyNumberFormat="1" applyFont="1" applyFill="1" applyBorder="1" applyAlignment="1">
      <alignment horizontal="right" vertical="center" wrapText="1"/>
    </xf>
    <xf numFmtId="0" fontId="47" fillId="0" borderId="6" xfId="1" applyFont="1" applyBorder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15" fillId="0" borderId="0" xfId="5" applyFont="1" applyAlignment="1">
      <alignment horizontal="right" vertical="center" wrapText="1"/>
    </xf>
    <xf numFmtId="0" fontId="17" fillId="0" borderId="0" xfId="5" applyFont="1" applyAlignment="1">
      <alignment horizontal="center" vertical="center" wrapText="1"/>
    </xf>
    <xf numFmtId="0" fontId="18" fillId="0" borderId="8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right" vertical="center" wrapText="1"/>
    </xf>
    <xf numFmtId="0" fontId="20" fillId="0" borderId="85" xfId="5" applyFont="1" applyBorder="1" applyAlignment="1">
      <alignment horizontal="center" vertical="center" wrapText="1"/>
    </xf>
    <xf numFmtId="0" fontId="20" fillId="0" borderId="86" xfId="5" applyFont="1" applyBorder="1" applyAlignment="1">
      <alignment horizontal="center" vertical="center" wrapText="1"/>
    </xf>
    <xf numFmtId="0" fontId="20" fillId="0" borderId="38" xfId="5" applyFont="1" applyBorder="1" applyAlignment="1">
      <alignment horizontal="center" vertical="center" wrapText="1"/>
    </xf>
    <xf numFmtId="0" fontId="20" fillId="0" borderId="85" xfId="5" applyFont="1" applyBorder="1" applyAlignment="1">
      <alignment horizontal="right" vertical="center" wrapText="1"/>
    </xf>
    <xf numFmtId="0" fontId="20" fillId="0" borderId="38" xfId="5" applyFont="1" applyBorder="1" applyAlignment="1">
      <alignment horizontal="right" vertical="center" wrapText="1"/>
    </xf>
    <xf numFmtId="0" fontId="20" fillId="0" borderId="87" xfId="5" applyFont="1" applyBorder="1" applyAlignment="1">
      <alignment horizontal="center" vertical="center" wrapText="1"/>
    </xf>
    <xf numFmtId="0" fontId="20" fillId="0" borderId="88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right" vertical="center" wrapText="1"/>
    </xf>
    <xf numFmtId="0" fontId="20" fillId="0" borderId="82" xfId="5" applyFont="1" applyBorder="1" applyAlignment="1">
      <alignment vertical="center" wrapText="1"/>
    </xf>
    <xf numFmtId="0" fontId="20" fillId="0" borderId="83" xfId="5" applyFont="1" applyBorder="1" applyAlignment="1">
      <alignment vertical="center" wrapText="1"/>
    </xf>
    <xf numFmtId="0" fontId="20" fillId="0" borderId="80" xfId="5" applyFont="1" applyBorder="1" applyAlignment="1">
      <alignment vertical="center" wrapText="1"/>
    </xf>
    <xf numFmtId="0" fontId="20" fillId="0" borderId="49" xfId="5" applyFont="1" applyBorder="1" applyAlignment="1">
      <alignment vertical="center" wrapText="1"/>
    </xf>
    <xf numFmtId="0" fontId="20" fillId="0" borderId="15" xfId="5" applyFont="1" applyBorder="1" applyAlignment="1">
      <alignment vertical="center" wrapText="1"/>
    </xf>
    <xf numFmtId="0" fontId="20" fillId="0" borderId="4" xfId="5" applyFont="1" applyBorder="1" applyAlignment="1">
      <alignment vertical="center" wrapText="1"/>
    </xf>
    <xf numFmtId="173" fontId="20" fillId="0" borderId="84" xfId="5" applyNumberFormat="1" applyFont="1" applyBorder="1" applyAlignment="1">
      <alignment horizontal="right" vertical="center" wrapText="1"/>
    </xf>
    <xf numFmtId="173" fontId="20" fillId="0" borderId="5" xfId="5" applyNumberFormat="1" applyFont="1" applyBorder="1" applyAlignment="1">
      <alignment horizontal="right" vertical="center" wrapText="1"/>
    </xf>
    <xf numFmtId="182" fontId="20" fillId="0" borderId="79" xfId="5" applyNumberFormat="1" applyFont="1" applyBorder="1" applyAlignment="1">
      <alignment horizontal="right" vertical="center" wrapText="1"/>
    </xf>
    <xf numFmtId="182" fontId="20" fillId="0" borderId="80" xfId="5" applyNumberFormat="1" applyFont="1" applyBorder="1" applyAlignment="1">
      <alignment horizontal="right" vertical="center" wrapText="1"/>
    </xf>
    <xf numFmtId="182" fontId="20" fillId="0" borderId="28" xfId="5" applyNumberFormat="1" applyFont="1" applyBorder="1" applyAlignment="1">
      <alignment horizontal="right" vertical="center" wrapText="1"/>
    </xf>
    <xf numFmtId="182" fontId="20" fillId="0" borderId="4" xfId="5" applyNumberFormat="1" applyFont="1" applyBorder="1" applyAlignment="1">
      <alignment horizontal="right" vertical="center" wrapText="1"/>
    </xf>
    <xf numFmtId="175" fontId="20" fillId="0" borderId="79" xfId="5" applyNumberFormat="1" applyFont="1" applyBorder="1" applyAlignment="1">
      <alignment horizontal="right" vertical="center" wrapText="1"/>
    </xf>
    <xf numFmtId="175" fontId="20" fillId="0" borderId="80" xfId="5" applyNumberFormat="1" applyFont="1" applyBorder="1" applyAlignment="1">
      <alignment horizontal="right" vertical="center" wrapText="1"/>
    </xf>
    <xf numFmtId="175" fontId="20" fillId="0" borderId="28" xfId="5" applyNumberFormat="1" applyFont="1" applyBorder="1" applyAlignment="1">
      <alignment horizontal="right" vertical="center" wrapText="1"/>
    </xf>
    <xf numFmtId="175" fontId="20" fillId="0" borderId="4" xfId="5" applyNumberFormat="1" applyFont="1" applyBorder="1" applyAlignment="1">
      <alignment horizontal="right" vertical="center" wrapText="1"/>
    </xf>
    <xf numFmtId="4" fontId="20" fillId="0" borderId="79" xfId="5" applyNumberFormat="1" applyFont="1" applyBorder="1" applyAlignment="1">
      <alignment horizontal="center" vertical="center" wrapText="1"/>
    </xf>
    <xf numFmtId="4" fontId="20" fillId="0" borderId="80" xfId="5" applyNumberFormat="1" applyFont="1" applyBorder="1" applyAlignment="1">
      <alignment horizontal="center" vertical="center" wrapText="1"/>
    </xf>
    <xf numFmtId="4" fontId="20" fillId="0" borderId="28" xfId="5" applyNumberFormat="1" applyFont="1" applyBorder="1" applyAlignment="1">
      <alignment horizontal="center" vertical="center" wrapText="1"/>
    </xf>
    <xf numFmtId="4" fontId="20" fillId="0" borderId="4" xfId="5" applyNumberFormat="1" applyFont="1" applyBorder="1" applyAlignment="1">
      <alignment horizontal="center" vertical="center" wrapText="1"/>
    </xf>
    <xf numFmtId="4" fontId="20" fillId="0" borderId="81" xfId="5" applyNumberFormat="1" applyFont="1" applyBorder="1" applyAlignment="1">
      <alignment horizontal="right" vertical="center" wrapText="1"/>
    </xf>
    <xf numFmtId="4" fontId="20" fillId="0" borderId="48" xfId="5" applyNumberFormat="1" applyFont="1" applyBorder="1" applyAlignment="1">
      <alignment horizontal="right" vertical="center" wrapText="1"/>
    </xf>
    <xf numFmtId="0" fontId="20" fillId="0" borderId="13" xfId="5" applyFont="1" applyBorder="1" applyAlignment="1">
      <alignment vertical="center" wrapText="1"/>
    </xf>
    <xf numFmtId="0" fontId="20" fillId="0" borderId="16" xfId="5" applyFont="1" applyBorder="1" applyAlignment="1">
      <alignment vertical="center" wrapText="1"/>
    </xf>
    <xf numFmtId="0" fontId="20" fillId="0" borderId="14" xfId="5" applyFont="1" applyBorder="1" applyAlignment="1">
      <alignment vertical="center" wrapText="1"/>
    </xf>
    <xf numFmtId="0" fontId="20" fillId="0" borderId="28" xfId="5" applyFont="1" applyBorder="1" applyAlignment="1">
      <alignment vertical="center" wrapText="1"/>
    </xf>
    <xf numFmtId="173" fontId="20" fillId="0" borderId="12" xfId="5" applyNumberFormat="1" applyFont="1" applyBorder="1" applyAlignment="1">
      <alignment horizontal="right" vertical="center" wrapText="1"/>
    </xf>
    <xf numFmtId="182" fontId="20" fillId="0" borderId="13" xfId="5" applyNumberFormat="1" applyFont="1" applyBorder="1" applyAlignment="1">
      <alignment horizontal="right" vertical="center" wrapText="1"/>
    </xf>
    <xf numFmtId="182" fontId="20" fillId="0" borderId="14" xfId="5" applyNumberFormat="1" applyFont="1" applyBorder="1" applyAlignment="1">
      <alignment horizontal="right" vertical="center" wrapText="1"/>
    </xf>
    <xf numFmtId="4" fontId="20" fillId="0" borderId="13" xfId="5" applyNumberFormat="1" applyFont="1" applyBorder="1" applyAlignment="1">
      <alignment horizontal="center" vertical="center" wrapText="1"/>
    </xf>
    <xf numFmtId="4" fontId="20" fillId="0" borderId="14" xfId="5" applyNumberFormat="1" applyFont="1" applyBorder="1" applyAlignment="1">
      <alignment horizontal="center" vertical="center" wrapText="1"/>
    </xf>
    <xf numFmtId="4" fontId="20" fillId="0" borderId="43" xfId="5" applyNumberFormat="1" applyFont="1" applyBorder="1" applyAlignment="1">
      <alignment horizontal="right" vertical="center" wrapText="1"/>
    </xf>
    <xf numFmtId="0" fontId="21" fillId="0" borderId="6" xfId="5" applyFont="1" applyBorder="1" applyAlignment="1">
      <alignment vertical="center" wrapText="1"/>
    </xf>
    <xf numFmtId="175" fontId="20" fillId="0" borderId="13" xfId="5" applyNumberFormat="1" applyFont="1" applyBorder="1" applyAlignment="1">
      <alignment horizontal="right" vertical="center" wrapText="1"/>
    </xf>
    <xf numFmtId="175" fontId="20" fillId="0" borderId="14" xfId="5" applyNumberFormat="1" applyFont="1" applyBorder="1" applyAlignment="1">
      <alignment horizontal="right" vertical="center" wrapText="1"/>
    </xf>
    <xf numFmtId="0" fontId="21" fillId="0" borderId="13" xfId="5" applyFont="1" applyBorder="1" applyAlignment="1">
      <alignment vertical="center" wrapText="1"/>
    </xf>
    <xf numFmtId="0" fontId="21" fillId="0" borderId="16" xfId="5" applyFont="1" applyBorder="1" applyAlignment="1">
      <alignment vertical="center" wrapText="1"/>
    </xf>
    <xf numFmtId="0" fontId="21" fillId="0" borderId="14" xfId="5" applyFont="1" applyBorder="1" applyAlignment="1">
      <alignment vertical="center" wrapText="1"/>
    </xf>
    <xf numFmtId="0" fontId="20" fillId="0" borderId="11" xfId="5" applyFont="1" applyBorder="1" applyAlignment="1">
      <alignment vertical="center" wrapText="1"/>
    </xf>
    <xf numFmtId="0" fontId="20" fillId="0" borderId="29" xfId="5" applyFont="1" applyBorder="1" applyAlignment="1">
      <alignment vertical="center" wrapText="1"/>
    </xf>
    <xf numFmtId="0" fontId="20" fillId="0" borderId="6" xfId="5" applyFont="1" applyBorder="1" applyAlignment="1">
      <alignment vertical="center" wrapText="1"/>
    </xf>
    <xf numFmtId="175" fontId="20" fillId="0" borderId="11" xfId="5" applyNumberFormat="1" applyFont="1" applyBorder="1" applyAlignment="1">
      <alignment horizontal="right" vertical="center" wrapText="1"/>
    </xf>
    <xf numFmtId="175" fontId="20" fillId="0" borderId="6" xfId="5" applyNumberFormat="1" applyFont="1" applyBorder="1" applyAlignment="1">
      <alignment horizontal="right" vertical="center" wrapText="1"/>
    </xf>
    <xf numFmtId="0" fontId="21" fillId="0" borderId="28" xfId="5" applyFont="1" applyBorder="1" applyAlignment="1">
      <alignment vertical="center" wrapText="1"/>
    </xf>
    <xf numFmtId="0" fontId="21" fillId="0" borderId="15" xfId="5" applyFont="1" applyBorder="1" applyAlignment="1">
      <alignment vertical="center" wrapText="1"/>
    </xf>
    <xf numFmtId="0" fontId="21" fillId="0" borderId="4" xfId="5" applyFont="1" applyBorder="1" applyAlignment="1">
      <alignment vertical="center" wrapText="1"/>
    </xf>
    <xf numFmtId="173" fontId="21" fillId="0" borderId="12" xfId="5" applyNumberFormat="1" applyFont="1" applyBorder="1" applyAlignment="1">
      <alignment horizontal="right" vertical="center" wrapText="1"/>
    </xf>
    <xf numFmtId="173" fontId="21" fillId="0" borderId="5" xfId="5" applyNumberFormat="1" applyFont="1" applyBorder="1" applyAlignment="1">
      <alignment horizontal="right" vertical="center" wrapText="1"/>
    </xf>
    <xf numFmtId="182" fontId="21" fillId="0" borderId="13" xfId="5" applyNumberFormat="1" applyFont="1" applyBorder="1" applyAlignment="1">
      <alignment horizontal="right" vertical="center" wrapText="1"/>
    </xf>
    <xf numFmtId="182" fontId="21" fillId="0" borderId="14" xfId="5" applyNumberFormat="1" applyFont="1" applyBorder="1" applyAlignment="1">
      <alignment horizontal="right" vertical="center" wrapText="1"/>
    </xf>
    <xf numFmtId="182" fontId="21" fillId="0" borderId="28" xfId="5" applyNumberFormat="1" applyFont="1" applyBorder="1" applyAlignment="1">
      <alignment horizontal="right" vertical="center" wrapText="1"/>
    </xf>
    <xf numFmtId="182" fontId="21" fillId="0" borderId="4" xfId="5" applyNumberFormat="1" applyFont="1" applyBorder="1" applyAlignment="1">
      <alignment horizontal="right" vertical="center" wrapText="1"/>
    </xf>
    <xf numFmtId="4" fontId="21" fillId="0" borderId="43" xfId="5" applyNumberFormat="1" applyFont="1" applyBorder="1" applyAlignment="1">
      <alignment horizontal="right" vertical="center" wrapText="1"/>
    </xf>
    <xf numFmtId="4" fontId="27" fillId="0" borderId="6" xfId="0" applyNumberFormat="1" applyFont="1" applyBorder="1" applyAlignment="1">
      <alignment horizontal="center" vertical="center" wrapText="1"/>
    </xf>
    <xf numFmtId="0" fontId="20" fillId="3" borderId="75" xfId="5" applyFont="1" applyFill="1" applyBorder="1" applyAlignment="1">
      <alignment horizontal="justify" vertical="center" wrapText="1"/>
    </xf>
    <xf numFmtId="0" fontId="20" fillId="3" borderId="29" xfId="5" applyFont="1" applyFill="1" applyBorder="1" applyAlignment="1">
      <alignment horizontal="justify" vertical="center" wrapText="1"/>
    </xf>
    <xf numFmtId="0" fontId="20" fillId="3" borderId="6" xfId="5" applyFont="1" applyFill="1" applyBorder="1" applyAlignment="1">
      <alignment horizontal="justify" vertical="center" wrapText="1"/>
    </xf>
    <xf numFmtId="182" fontId="20" fillId="3" borderId="11" xfId="5" applyNumberFormat="1" applyFont="1" applyFill="1" applyBorder="1" applyAlignment="1">
      <alignment horizontal="right" vertical="center" wrapText="1"/>
    </xf>
    <xf numFmtId="182" fontId="20" fillId="3" borderId="6" xfId="5" applyNumberFormat="1" applyFont="1" applyFill="1" applyBorder="1" applyAlignment="1">
      <alignment horizontal="right" vertical="center" wrapText="1"/>
    </xf>
    <xf numFmtId="175" fontId="20" fillId="3" borderId="11" xfId="5" applyNumberFormat="1" applyFont="1" applyFill="1" applyBorder="1" applyAlignment="1">
      <alignment horizontal="right" vertical="center" wrapText="1"/>
    </xf>
    <xf numFmtId="175" fontId="20" fillId="3" borderId="6" xfId="5" applyNumberFormat="1" applyFont="1" applyFill="1" applyBorder="1" applyAlignment="1">
      <alignment horizontal="right" vertical="center" wrapText="1"/>
    </xf>
    <xf numFmtId="0" fontId="46" fillId="0" borderId="6" xfId="1" applyFont="1" applyBorder="1" applyAlignment="1">
      <alignment horizontal="right" vertical="center" wrapText="1"/>
    </xf>
    <xf numFmtId="0" fontId="20" fillId="0" borderId="75" xfId="5" applyFont="1" applyBorder="1" applyAlignment="1">
      <alignment vertical="center" wrapText="1"/>
    </xf>
    <xf numFmtId="0" fontId="20" fillId="0" borderId="11" xfId="5" applyFont="1" applyBorder="1" applyAlignment="1">
      <alignment horizontal="justify" vertical="center" wrapText="1"/>
    </xf>
    <xf numFmtId="0" fontId="20" fillId="0" borderId="29" xfId="5" applyFont="1" applyBorder="1" applyAlignment="1">
      <alignment horizontal="justify" vertical="center" wrapText="1"/>
    </xf>
    <xf numFmtId="0" fontId="20" fillId="0" borderId="6" xfId="5" applyFont="1" applyBorder="1" applyAlignment="1">
      <alignment horizontal="justify" vertical="center" wrapText="1"/>
    </xf>
    <xf numFmtId="0" fontId="21" fillId="0" borderId="11" xfId="5" applyFont="1" applyBorder="1" applyAlignment="1">
      <alignment horizontal="justify" vertical="center" wrapText="1"/>
    </xf>
    <xf numFmtId="0" fontId="21" fillId="0" borderId="29" xfId="5" applyFont="1" applyBorder="1" applyAlignment="1">
      <alignment horizontal="justify" vertical="center" wrapText="1"/>
    </xf>
    <xf numFmtId="0" fontId="21" fillId="0" borderId="6" xfId="5" applyFont="1" applyBorder="1" applyAlignment="1">
      <alignment horizontal="justify" vertical="center" wrapText="1"/>
    </xf>
    <xf numFmtId="0" fontId="20" fillId="0" borderId="78" xfId="5" applyFont="1" applyBorder="1" applyAlignment="1">
      <alignment vertical="center" wrapText="1"/>
    </xf>
    <xf numFmtId="0" fontId="21" fillId="0" borderId="13" xfId="5" applyFont="1" applyBorder="1" applyAlignment="1">
      <alignment horizontal="justify" vertical="center" wrapText="1"/>
    </xf>
    <xf numFmtId="0" fontId="21" fillId="0" borderId="16" xfId="5" applyFont="1" applyBorder="1" applyAlignment="1">
      <alignment horizontal="justify" vertical="center" wrapText="1"/>
    </xf>
    <xf numFmtId="0" fontId="21" fillId="0" borderId="14" xfId="5" applyFont="1" applyBorder="1" applyAlignment="1">
      <alignment horizontal="justify" vertical="center" wrapText="1"/>
    </xf>
    <xf numFmtId="0" fontId="21" fillId="0" borderId="28" xfId="5" applyFont="1" applyBorder="1" applyAlignment="1">
      <alignment horizontal="justify" vertical="center" wrapText="1"/>
    </xf>
    <xf numFmtId="0" fontId="21" fillId="0" borderId="15" xfId="5" applyFont="1" applyBorder="1" applyAlignment="1">
      <alignment horizontal="justify" vertical="center" wrapText="1"/>
    </xf>
    <xf numFmtId="0" fontId="21" fillId="0" borderId="4" xfId="5" applyFont="1" applyBorder="1" applyAlignment="1">
      <alignment horizontal="justify" vertical="center" wrapText="1"/>
    </xf>
    <xf numFmtId="0" fontId="21" fillId="0" borderId="12" xfId="5" applyFont="1" applyBorder="1" applyAlignment="1">
      <alignment horizontal="justify" vertical="center" wrapText="1"/>
    </xf>
    <xf numFmtId="0" fontId="21" fillId="0" borderId="5" xfId="5" applyFont="1" applyBorder="1" applyAlignment="1">
      <alignment horizontal="justify" vertical="center" wrapText="1"/>
    </xf>
    <xf numFmtId="0" fontId="20" fillId="3" borderId="78" xfId="5" applyFont="1" applyFill="1" applyBorder="1" applyAlignment="1">
      <alignment vertical="center" wrapText="1"/>
    </xf>
    <xf numFmtId="0" fontId="20" fillId="3" borderId="16" xfId="5" applyFont="1" applyFill="1" applyBorder="1" applyAlignment="1">
      <alignment vertical="center" wrapText="1"/>
    </xf>
    <xf numFmtId="0" fontId="20" fillId="3" borderId="14" xfId="5" applyFont="1" applyFill="1" applyBorder="1" applyAlignment="1">
      <alignment vertical="center" wrapText="1"/>
    </xf>
    <xf numFmtId="0" fontId="20" fillId="3" borderId="49" xfId="5" applyFont="1" applyFill="1" applyBorder="1" applyAlignment="1">
      <alignment vertical="center" wrapText="1"/>
    </xf>
    <xf numFmtId="0" fontId="20" fillId="3" borderId="15" xfId="5" applyFont="1" applyFill="1" applyBorder="1" applyAlignment="1">
      <alignment vertical="center" wrapText="1"/>
    </xf>
    <xf numFmtId="0" fontId="20" fillId="3" borderId="4" xfId="5" applyFont="1" applyFill="1" applyBorder="1" applyAlignment="1">
      <alignment vertical="center" wrapText="1"/>
    </xf>
    <xf numFmtId="173" fontId="20" fillId="3" borderId="12" xfId="5" applyNumberFormat="1" applyFont="1" applyFill="1" applyBorder="1" applyAlignment="1">
      <alignment horizontal="right" vertical="center" wrapText="1"/>
    </xf>
    <xf numFmtId="173" fontId="20" fillId="3" borderId="5" xfId="5" applyNumberFormat="1" applyFont="1" applyFill="1" applyBorder="1" applyAlignment="1">
      <alignment horizontal="right" vertical="center" wrapText="1"/>
    </xf>
    <xf numFmtId="182" fontId="20" fillId="3" borderId="13" xfId="5" applyNumberFormat="1" applyFont="1" applyFill="1" applyBorder="1" applyAlignment="1">
      <alignment horizontal="right" vertical="center" wrapText="1"/>
    </xf>
    <xf numFmtId="182" fontId="20" fillId="3" borderId="14" xfId="5" applyNumberFormat="1" applyFont="1" applyFill="1" applyBorder="1" applyAlignment="1">
      <alignment horizontal="right" vertical="center" wrapText="1"/>
    </xf>
    <xf numFmtId="182" fontId="20" fillId="3" borderId="28" xfId="5" applyNumberFormat="1" applyFont="1" applyFill="1" applyBorder="1" applyAlignment="1">
      <alignment horizontal="right" vertical="center" wrapText="1"/>
    </xf>
    <xf numFmtId="182" fontId="20" fillId="3" borderId="4" xfId="5" applyNumberFormat="1" applyFont="1" applyFill="1" applyBorder="1" applyAlignment="1">
      <alignment horizontal="right" vertical="center" wrapText="1"/>
    </xf>
    <xf numFmtId="175" fontId="20" fillId="3" borderId="13" xfId="5" applyNumberFormat="1" applyFont="1" applyFill="1" applyBorder="1" applyAlignment="1">
      <alignment horizontal="right" vertical="center" wrapText="1"/>
    </xf>
    <xf numFmtId="175" fontId="20" fillId="3" borderId="14" xfId="5" applyNumberFormat="1" applyFont="1" applyFill="1" applyBorder="1" applyAlignment="1">
      <alignment horizontal="right" vertical="center" wrapText="1"/>
    </xf>
    <xf numFmtId="175" fontId="20" fillId="3" borderId="28" xfId="5" applyNumberFormat="1" applyFont="1" applyFill="1" applyBorder="1" applyAlignment="1">
      <alignment horizontal="right" vertical="center" wrapText="1"/>
    </xf>
    <xf numFmtId="175" fontId="20" fillId="3" borderId="4" xfId="5" applyNumberFormat="1" applyFont="1" applyFill="1" applyBorder="1" applyAlignment="1">
      <alignment horizontal="right" vertical="center" wrapText="1"/>
    </xf>
    <xf numFmtId="4" fontId="20" fillId="3" borderId="43" xfId="5" applyNumberFormat="1" applyFont="1" applyFill="1" applyBorder="1" applyAlignment="1">
      <alignment horizontal="right" vertical="center" wrapText="1"/>
    </xf>
    <xf numFmtId="4" fontId="20" fillId="3" borderId="48" xfId="5" applyNumberFormat="1" applyFont="1" applyFill="1" applyBorder="1" applyAlignment="1">
      <alignment horizontal="right" vertical="center" wrapText="1"/>
    </xf>
    <xf numFmtId="4" fontId="20" fillId="3" borderId="13" xfId="5" applyNumberFormat="1" applyFont="1" applyFill="1" applyBorder="1" applyAlignment="1">
      <alignment horizontal="center" vertical="center" wrapText="1"/>
    </xf>
    <xf numFmtId="4" fontId="20" fillId="3" borderId="14" xfId="5" applyNumberFormat="1" applyFont="1" applyFill="1" applyBorder="1" applyAlignment="1">
      <alignment horizontal="center" vertical="center" wrapText="1"/>
    </xf>
    <xf numFmtId="4" fontId="20" fillId="3" borderId="28" xfId="5" applyNumberFormat="1" applyFont="1" applyFill="1" applyBorder="1" applyAlignment="1">
      <alignment horizontal="center" vertical="center" wrapText="1"/>
    </xf>
    <xf numFmtId="4" fontId="20" fillId="3" borderId="4" xfId="5" applyNumberFormat="1" applyFont="1" applyFill="1" applyBorder="1" applyAlignment="1">
      <alignment horizontal="center" vertical="center" wrapText="1"/>
    </xf>
    <xf numFmtId="4" fontId="20" fillId="3" borderId="13" xfId="5" applyNumberFormat="1" applyFont="1" applyFill="1" applyBorder="1" applyAlignment="1">
      <alignment horizontal="right" vertical="center" wrapText="1"/>
    </xf>
    <xf numFmtId="4" fontId="20" fillId="3" borderId="14" xfId="5" applyNumberFormat="1" applyFont="1" applyFill="1" applyBorder="1" applyAlignment="1">
      <alignment horizontal="right" vertical="center" wrapText="1"/>
    </xf>
    <xf numFmtId="4" fontId="20" fillId="3" borderId="28" xfId="5" applyNumberFormat="1" applyFont="1" applyFill="1" applyBorder="1" applyAlignment="1">
      <alignment horizontal="right" vertical="center" wrapText="1"/>
    </xf>
    <xf numFmtId="4" fontId="20" fillId="3" borderId="4" xfId="5" applyNumberFormat="1" applyFont="1" applyFill="1" applyBorder="1" applyAlignment="1">
      <alignment horizontal="right" vertical="center" wrapText="1"/>
    </xf>
    <xf numFmtId="0" fontId="21" fillId="0" borderId="9" xfId="5" applyFont="1" applyBorder="1" applyAlignment="1">
      <alignment vertical="center" wrapText="1"/>
    </xf>
    <xf numFmtId="0" fontId="20" fillId="3" borderId="75" xfId="5" applyFont="1" applyFill="1" applyBorder="1" applyAlignment="1">
      <alignment vertical="center" wrapText="1"/>
    </xf>
    <xf numFmtId="0" fontId="20" fillId="3" borderId="29" xfId="5" applyFont="1" applyFill="1" applyBorder="1" applyAlignment="1">
      <alignment vertical="center" wrapText="1"/>
    </xf>
    <xf numFmtId="173" fontId="21" fillId="0" borderId="77" xfId="5" applyNumberFormat="1" applyFont="1" applyBorder="1" applyAlignment="1">
      <alignment horizontal="right" vertical="center" wrapText="1"/>
    </xf>
    <xf numFmtId="4" fontId="21" fillId="0" borderId="16" xfId="5" applyNumberFormat="1" applyFont="1" applyBorder="1" applyAlignment="1">
      <alignment horizontal="right" vertical="center" wrapText="1"/>
    </xf>
    <xf numFmtId="0" fontId="20" fillId="3" borderId="6" xfId="5" applyFont="1" applyFill="1" applyBorder="1" applyAlignment="1">
      <alignment vertical="center" wrapText="1"/>
    </xf>
    <xf numFmtId="4" fontId="31" fillId="3" borderId="11" xfId="5" applyNumberFormat="1" applyFont="1" applyFill="1" applyBorder="1" applyAlignment="1">
      <alignment horizontal="center" vertical="center" wrapText="1"/>
    </xf>
    <xf numFmtId="4" fontId="31" fillId="3" borderId="6" xfId="5" applyNumberFormat="1" applyFont="1" applyFill="1" applyBorder="1" applyAlignment="1">
      <alignment horizontal="center" vertical="center" wrapText="1"/>
    </xf>
    <xf numFmtId="173" fontId="21" fillId="0" borderId="76" xfId="5" applyNumberFormat="1" applyFont="1" applyBorder="1" applyAlignment="1">
      <alignment horizontal="right" vertical="center" wrapText="1"/>
    </xf>
    <xf numFmtId="4" fontId="31" fillId="0" borderId="11" xfId="5" applyNumberFormat="1" applyFont="1" applyBorder="1" applyAlignment="1">
      <alignment horizontal="center" vertical="center" wrapText="1"/>
    </xf>
    <xf numFmtId="4" fontId="31" fillId="0" borderId="6" xfId="5" applyNumberFormat="1" applyFont="1" applyBorder="1" applyAlignment="1">
      <alignment horizontal="center" vertical="center" wrapText="1"/>
    </xf>
    <xf numFmtId="4" fontId="20" fillId="0" borderId="74" xfId="5" applyNumberFormat="1" applyFont="1" applyBorder="1" applyAlignment="1">
      <alignment horizontal="center" vertical="center" wrapText="1"/>
    </xf>
    <xf numFmtId="4" fontId="20" fillId="0" borderId="10" xfId="5" applyNumberFormat="1" applyFont="1" applyBorder="1" applyAlignment="1">
      <alignment horizontal="center" vertical="center" wrapText="1"/>
    </xf>
    <xf numFmtId="4" fontId="20" fillId="0" borderId="49" xfId="5" applyNumberFormat="1" applyFont="1" applyBorder="1" applyAlignment="1">
      <alignment horizontal="center" vertical="center" wrapText="1"/>
    </xf>
    <xf numFmtId="4" fontId="20" fillId="0" borderId="42" xfId="5" applyNumberFormat="1" applyFont="1" applyBorder="1" applyAlignment="1">
      <alignment horizontal="center" vertical="center" wrapText="1"/>
    </xf>
    <xf numFmtId="0" fontId="18" fillId="0" borderId="16" xfId="5" applyFont="1" applyBorder="1" applyAlignment="1">
      <alignment horizontal="right" vertical="center" wrapText="1"/>
    </xf>
    <xf numFmtId="0" fontId="15" fillId="0" borderId="9" xfId="5" applyFont="1" applyBorder="1" applyAlignment="1">
      <alignment horizontal="right" vertical="center" wrapText="1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20" fillId="0" borderId="15" xfId="5" applyFont="1" applyBorder="1" applyAlignment="1">
      <alignment horizontal="right" vertical="center" wrapText="1"/>
    </xf>
    <xf numFmtId="175" fontId="20" fillId="0" borderId="0" xfId="5" applyNumberFormat="1" applyFont="1" applyBorder="1" applyAlignment="1">
      <alignment horizontal="right" vertical="center" wrapText="1"/>
    </xf>
    <xf numFmtId="175" fontId="20" fillId="0" borderId="10" xfId="5" applyNumberFormat="1" applyFont="1" applyBorder="1" applyAlignment="1">
      <alignment horizontal="right" vertical="center" wrapText="1"/>
    </xf>
    <xf numFmtId="175" fontId="20" fillId="0" borderId="15" xfId="5" applyNumberFormat="1" applyFont="1" applyBorder="1" applyAlignment="1">
      <alignment horizontal="right" vertical="center" wrapText="1"/>
    </xf>
    <xf numFmtId="175" fontId="20" fillId="0" borderId="42" xfId="5" applyNumberFormat="1" applyFont="1" applyBorder="1" applyAlignment="1">
      <alignment horizontal="right" vertical="center" wrapText="1"/>
    </xf>
    <xf numFmtId="4" fontId="20" fillId="0" borderId="44" xfId="5" applyNumberFormat="1" applyFont="1" applyBorder="1" applyAlignment="1">
      <alignment horizontal="right" vertical="center" wrapText="1"/>
    </xf>
    <xf numFmtId="4" fontId="20" fillId="0" borderId="41" xfId="5" applyNumberFormat="1" applyFont="1" applyBorder="1" applyAlignment="1">
      <alignment horizontal="right" vertical="center" wrapText="1"/>
    </xf>
    <xf numFmtId="0" fontId="15" fillId="0" borderId="16" xfId="5" applyFont="1" applyBorder="1" applyAlignment="1">
      <alignment horizontal="right" vertical="center" wrapText="1"/>
    </xf>
    <xf numFmtId="0" fontId="22" fillId="0" borderId="0" xfId="1" applyFont="1" applyAlignment="1">
      <alignment vertical="center" wrapText="1"/>
    </xf>
    <xf numFmtId="0" fontId="24" fillId="0" borderId="0" xfId="1" applyFont="1" applyFill="1" applyAlignment="1">
      <alignment horizontal="center" wrapText="1"/>
    </xf>
    <xf numFmtId="0" fontId="24" fillId="0" borderId="11" xfId="2" applyNumberFormat="1" applyFont="1" applyFill="1" applyBorder="1" applyAlignment="1" applyProtection="1">
      <alignment horizontal="center" vertical="justify"/>
      <protection hidden="1"/>
    </xf>
    <xf numFmtId="0" fontId="24" fillId="0" borderId="29" xfId="2" applyNumberFormat="1" applyFont="1" applyFill="1" applyBorder="1" applyAlignment="1" applyProtection="1">
      <alignment horizontal="center" vertical="justify"/>
      <protection hidden="1"/>
    </xf>
    <xf numFmtId="0" fontId="24" fillId="0" borderId="18" xfId="2" applyNumberFormat="1" applyFont="1" applyFill="1" applyBorder="1" applyAlignment="1" applyProtection="1">
      <alignment horizontal="center" vertical="justify"/>
      <protection hidden="1"/>
    </xf>
    <xf numFmtId="175" fontId="24" fillId="5" borderId="61" xfId="2" applyNumberFormat="1" applyFont="1" applyFill="1" applyBorder="1" applyAlignment="1" applyProtection="1">
      <alignment horizontal="justify" vertical="justify" wrapText="1"/>
      <protection hidden="1"/>
    </xf>
    <xf numFmtId="175" fontId="24" fillId="5" borderId="91" xfId="2" applyNumberFormat="1" applyFont="1" applyFill="1" applyBorder="1" applyAlignment="1" applyProtection="1">
      <alignment horizontal="justify" vertical="justify" wrapText="1"/>
      <protection hidden="1"/>
    </xf>
    <xf numFmtId="175" fontId="24" fillId="3" borderId="21" xfId="2" applyNumberFormat="1" applyFont="1" applyFill="1" applyBorder="1" applyAlignment="1" applyProtection="1">
      <alignment horizontal="justify" vertical="justify" wrapText="1"/>
      <protection hidden="1"/>
    </xf>
    <xf numFmtId="175" fontId="24" fillId="3" borderId="90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3" xfId="2" applyNumberFormat="1" applyFont="1" applyFill="1" applyBorder="1" applyAlignment="1" applyProtection="1">
      <alignment horizontal="justify" vertical="justify" wrapText="1"/>
      <protection hidden="1"/>
    </xf>
    <xf numFmtId="0" fontId="4" fillId="3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3" borderId="23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23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66" xfId="2" applyNumberFormat="1" applyFont="1" applyFill="1" applyBorder="1" applyAlignment="1" applyProtection="1">
      <alignment horizontal="justify" vertical="justify" wrapText="1"/>
      <protection hidden="1"/>
    </xf>
    <xf numFmtId="0" fontId="4" fillId="6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6" borderId="23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  <cellStyle name="Финансовый" xfId="6" builtinId="3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sktop\&#1041;&#1102;&#1076;&#1078;&#1077;&#1090;%202018\&#1089;&#1077;&#1089;&#1089;&#1080;&#1103;%2017.10.2018\&#1087;&#1088;&#1080;&#1083;&#1086;&#1078;&#1077;&#1085;&#1080;&#1077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sktop\&#1073;&#1102;&#1076;&#1078;&#1077;&#1090;%202022%20&#1075;&#1086;&#1076;\&#1048;&#1079;&#1084;&#1077;&#1085;&#1077;&#1085;&#1080;&#1077;%20&#1073;&#1102;&#1076;&#1078;&#1077;&#1090;&#1072;%20&#1080;&#1102;&#1085;&#1100;%202022&#1075;\&#1087;&#1088;&#1080;&#1083;&#1086;&#1078;&#1077;&#1085;&#1080;&#1103;%20&#1082;%20&#1088;&#1077;&#1096;.%20&#8470;%20%20&#1080;&#1079;&#1084;&#1077;&#1085;&#1077;&#1085;&#1080;&#1077;%20&#1080;&#1102;&#1085;&#1100;%202022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5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/>
      <sheetData sheetId="2">
        <row r="32">
          <cell r="E32" t="e">
            <v>#REF!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0" zoomScaleNormal="80" workbookViewId="0">
      <selection activeCell="E13" sqref="E13"/>
    </sheetView>
  </sheetViews>
  <sheetFormatPr defaultRowHeight="12.75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4.42578125" customWidth="1"/>
    <col min="6" max="6" width="14.140625" customWidth="1"/>
  </cols>
  <sheetData>
    <row r="1" spans="1:6" ht="24" customHeight="1">
      <c r="C1" s="460" t="s">
        <v>350</v>
      </c>
      <c r="D1" s="461"/>
      <c r="E1" s="461"/>
    </row>
    <row r="2" spans="1:6" ht="54.75" customHeight="1">
      <c r="C2" s="461"/>
      <c r="D2" s="461"/>
      <c r="E2" s="461"/>
    </row>
    <row r="3" spans="1:6" ht="18.75" customHeight="1">
      <c r="A3" s="457" t="s">
        <v>39</v>
      </c>
      <c r="B3" s="458"/>
      <c r="C3" s="458"/>
      <c r="D3" s="458"/>
    </row>
    <row r="4" spans="1:6" ht="18.75">
      <c r="A4" s="459" t="s">
        <v>351</v>
      </c>
      <c r="B4" s="459"/>
      <c r="C4" s="459"/>
      <c r="D4" s="459"/>
    </row>
    <row r="5" spans="1:6" ht="18.75">
      <c r="A5" s="2"/>
      <c r="E5" t="s">
        <v>0</v>
      </c>
    </row>
    <row r="6" spans="1:6" ht="131.25">
      <c r="A6" s="3" t="s">
        <v>235</v>
      </c>
      <c r="B6" s="3" t="s">
        <v>236</v>
      </c>
      <c r="C6" s="32" t="s">
        <v>238</v>
      </c>
      <c r="D6" s="3" t="s">
        <v>38</v>
      </c>
      <c r="E6" s="28" t="s">
        <v>342</v>
      </c>
      <c r="F6" s="28" t="s">
        <v>354</v>
      </c>
    </row>
    <row r="7" spans="1:6" ht="56.25">
      <c r="A7" s="3" t="s">
        <v>1</v>
      </c>
      <c r="B7" s="4" t="s">
        <v>2</v>
      </c>
      <c r="C7" s="365">
        <f>C8</f>
        <v>0</v>
      </c>
      <c r="D7" s="366">
        <v>0</v>
      </c>
      <c r="E7" s="367">
        <v>0</v>
      </c>
      <c r="F7" s="368">
        <v>0</v>
      </c>
    </row>
    <row r="8" spans="1:6" ht="37.5">
      <c r="A8" s="5" t="s">
        <v>3</v>
      </c>
      <c r="B8" s="6" t="s">
        <v>4</v>
      </c>
      <c r="C8" s="366">
        <f>C12+C16</f>
        <v>0</v>
      </c>
      <c r="D8" s="366" t="e">
        <f>D9+D13</f>
        <v>#REF!</v>
      </c>
      <c r="E8" s="367">
        <v>0</v>
      </c>
      <c r="F8" s="369">
        <v>0</v>
      </c>
    </row>
    <row r="9" spans="1:6" ht="18.75">
      <c r="A9" s="5" t="s">
        <v>5</v>
      </c>
      <c r="B9" s="6" t="s">
        <v>6</v>
      </c>
      <c r="C9" s="370">
        <f>C10</f>
        <v>-5123000</v>
      </c>
      <c r="D9" s="371" t="e">
        <f t="shared" ref="C9:F11" si="0">D10</f>
        <v>#REF!</v>
      </c>
      <c r="E9" s="372">
        <f t="shared" si="0"/>
        <v>-4497500</v>
      </c>
      <c r="F9" s="373">
        <f t="shared" si="0"/>
        <v>-4635400</v>
      </c>
    </row>
    <row r="10" spans="1:6" ht="37.5">
      <c r="A10" s="5" t="s">
        <v>7</v>
      </c>
      <c r="B10" s="6" t="s">
        <v>8</v>
      </c>
      <c r="C10" s="370">
        <f t="shared" si="0"/>
        <v>-5123000</v>
      </c>
      <c r="D10" s="371" t="e">
        <f t="shared" si="0"/>
        <v>#REF!</v>
      </c>
      <c r="E10" s="372">
        <f t="shared" si="0"/>
        <v>-4497500</v>
      </c>
      <c r="F10" s="373">
        <f t="shared" si="0"/>
        <v>-4635400</v>
      </c>
    </row>
    <row r="11" spans="1:6" ht="37.5">
      <c r="A11" s="5" t="s">
        <v>9</v>
      </c>
      <c r="B11" s="6" t="s">
        <v>10</v>
      </c>
      <c r="C11" s="370">
        <f t="shared" si="0"/>
        <v>-5123000</v>
      </c>
      <c r="D11" s="374" t="e">
        <f t="shared" si="0"/>
        <v>#REF!</v>
      </c>
      <c r="E11" s="372">
        <f t="shared" si="0"/>
        <v>-4497500</v>
      </c>
      <c r="F11" s="373">
        <f t="shared" si="0"/>
        <v>-4635400</v>
      </c>
    </row>
    <row r="12" spans="1:6" ht="37.5">
      <c r="A12" s="5" t="s">
        <v>11</v>
      </c>
      <c r="B12" s="6" t="s">
        <v>352</v>
      </c>
      <c r="C12" s="370">
        <f>-'Приложение 5'!C10</f>
        <v>-5123000</v>
      </c>
      <c r="D12" s="371" t="e">
        <f>-#REF!</f>
        <v>#REF!</v>
      </c>
      <c r="E12" s="372">
        <f>-'Приложение 5'!D10</f>
        <v>-4497500</v>
      </c>
      <c r="F12" s="373">
        <f>-'Приложение 5'!E10</f>
        <v>-4635400</v>
      </c>
    </row>
    <row r="13" spans="1:6" ht="18.75">
      <c r="A13" s="5" t="s">
        <v>12</v>
      </c>
      <c r="B13" s="6" t="s">
        <v>13</v>
      </c>
      <c r="C13" s="371">
        <f t="shared" ref="C13:F15" si="1">C14</f>
        <v>5123000</v>
      </c>
      <c r="D13" s="371" t="e">
        <f t="shared" si="1"/>
        <v>#REF!</v>
      </c>
      <c r="E13" s="375">
        <f t="shared" si="1"/>
        <v>4497500</v>
      </c>
      <c r="F13" s="376">
        <f t="shared" si="1"/>
        <v>4635400</v>
      </c>
    </row>
    <row r="14" spans="1:6" ht="37.5">
      <c r="A14" s="5" t="s">
        <v>14</v>
      </c>
      <c r="B14" s="6" t="s">
        <v>15</v>
      </c>
      <c r="C14" s="374">
        <f t="shared" si="1"/>
        <v>5123000</v>
      </c>
      <c r="D14" s="371" t="e">
        <f t="shared" si="1"/>
        <v>#REF!</v>
      </c>
      <c r="E14" s="375">
        <f t="shared" si="1"/>
        <v>4497500</v>
      </c>
      <c r="F14" s="376">
        <f t="shared" si="1"/>
        <v>4635400</v>
      </c>
    </row>
    <row r="15" spans="1:6" ht="37.5">
      <c r="A15" s="5" t="s">
        <v>16</v>
      </c>
      <c r="B15" s="6" t="s">
        <v>17</v>
      </c>
      <c r="C15" s="371">
        <f t="shared" si="1"/>
        <v>5123000</v>
      </c>
      <c r="D15" s="377" t="e">
        <f t="shared" si="1"/>
        <v>#REF!</v>
      </c>
      <c r="E15" s="375">
        <f t="shared" si="1"/>
        <v>4497500</v>
      </c>
      <c r="F15" s="376">
        <f t="shared" si="1"/>
        <v>4635400</v>
      </c>
    </row>
    <row r="16" spans="1:6" ht="37.5">
      <c r="A16" s="5" t="s">
        <v>18</v>
      </c>
      <c r="B16" s="6" t="s">
        <v>353</v>
      </c>
      <c r="C16" s="371">
        <f>'Приложение 8'!Q9</f>
        <v>5123000</v>
      </c>
      <c r="D16" s="378" t="e">
        <f>'[2]Приложение 6'!E32</f>
        <v>#REF!</v>
      </c>
      <c r="E16" s="376">
        <f>'Приложение 8'!R9</f>
        <v>4497500</v>
      </c>
      <c r="F16" s="376">
        <f>'Приложение 8'!S9</f>
        <v>4635400</v>
      </c>
    </row>
    <row r="17" spans="1:6" ht="37.5">
      <c r="A17" s="159"/>
      <c r="B17" s="160" t="s">
        <v>239</v>
      </c>
      <c r="C17" s="161">
        <v>0</v>
      </c>
      <c r="D17" s="161">
        <v>0</v>
      </c>
      <c r="E17" s="161">
        <v>0</v>
      </c>
      <c r="F17" s="161">
        <v>0</v>
      </c>
    </row>
    <row r="18" spans="1:6" ht="18.75">
      <c r="A18" s="7"/>
      <c r="B18" s="8"/>
      <c r="C18" s="9"/>
      <c r="D18" s="9"/>
    </row>
    <row r="19" spans="1:6" ht="18.75">
      <c r="A19" s="7"/>
      <c r="B19" s="8"/>
      <c r="C19" s="9"/>
      <c r="D19" s="9"/>
    </row>
    <row r="20" spans="1:6" ht="18.75">
      <c r="A20" s="7"/>
      <c r="B20" s="8"/>
      <c r="C20" s="9"/>
      <c r="D20" s="9"/>
    </row>
    <row r="21" spans="1:6">
      <c r="C21" s="10"/>
      <c r="D21" s="10"/>
    </row>
    <row r="22" spans="1:6">
      <c r="C22" s="10"/>
      <c r="D22" s="10"/>
    </row>
    <row r="23" spans="1:6">
      <c r="C23" s="10"/>
      <c r="D23" s="10"/>
    </row>
    <row r="24" spans="1:6">
      <c r="C24" s="10"/>
      <c r="D24" s="10"/>
    </row>
    <row r="25" spans="1:6">
      <c r="C25" s="10"/>
      <c r="D25" s="10"/>
    </row>
    <row r="26" spans="1:6">
      <c r="C26" s="10"/>
      <c r="D26" s="10"/>
    </row>
    <row r="27" spans="1:6">
      <c r="C27" s="10"/>
      <c r="D27" s="10"/>
    </row>
    <row r="28" spans="1:6">
      <c r="C28" s="10"/>
      <c r="D28" s="10"/>
    </row>
    <row r="29" spans="1:6">
      <c r="C29" s="10"/>
      <c r="D29" s="10"/>
    </row>
    <row r="30" spans="1:6">
      <c r="C30" s="10"/>
      <c r="D30" s="10"/>
    </row>
    <row r="31" spans="1:6">
      <c r="C31" s="10"/>
      <c r="D31" s="10"/>
    </row>
    <row r="32" spans="1:6">
      <c r="C32" s="10"/>
      <c r="D32" s="10"/>
    </row>
  </sheetData>
  <mergeCells count="3">
    <mergeCell ref="A3:D3"/>
    <mergeCell ref="A4:D4"/>
    <mergeCell ref="C1:E2"/>
  </mergeCells>
  <phoneticPr fontId="10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13" sqref="F13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24" customWidth="1"/>
    <col min="5" max="6" width="17" customWidth="1"/>
  </cols>
  <sheetData>
    <row r="1" spans="1:6" ht="15.75" customHeight="1">
      <c r="E1" s="222" t="s">
        <v>263</v>
      </c>
      <c r="F1" s="222"/>
    </row>
    <row r="2" spans="1:6">
      <c r="E2" s="222" t="s">
        <v>43</v>
      </c>
      <c r="F2" s="222"/>
    </row>
    <row r="3" spans="1:6">
      <c r="E3" s="222" t="s">
        <v>44</v>
      </c>
      <c r="F3" s="222"/>
    </row>
    <row r="4" spans="1:6">
      <c r="E4" s="223" t="s">
        <v>418</v>
      </c>
      <c r="F4" s="223"/>
    </row>
    <row r="5" spans="1:6" ht="14.25" customHeight="1">
      <c r="C5" s="225"/>
    </row>
    <row r="6" spans="1:6" ht="93" customHeight="1">
      <c r="A6" s="458" t="s">
        <v>419</v>
      </c>
      <c r="B6" s="458"/>
      <c r="C6" s="458"/>
      <c r="D6" s="458"/>
      <c r="E6" s="458"/>
      <c r="F6" s="458"/>
    </row>
    <row r="7" spans="1:6" ht="24.75" customHeight="1">
      <c r="A7" s="84"/>
      <c r="B7" s="24"/>
      <c r="C7" s="226" t="s">
        <v>267</v>
      </c>
      <c r="D7" s="227"/>
      <c r="E7" s="24"/>
      <c r="F7" s="228" t="s">
        <v>267</v>
      </c>
    </row>
    <row r="8" spans="1:6" ht="99" customHeight="1">
      <c r="A8" s="458" t="s">
        <v>420</v>
      </c>
      <c r="B8" s="458"/>
      <c r="C8" s="458"/>
      <c r="D8" s="458"/>
      <c r="E8" s="458"/>
      <c r="F8" s="458"/>
    </row>
    <row r="9" spans="1:6" ht="32.25" customHeight="1">
      <c r="A9" s="229"/>
      <c r="B9" s="229"/>
      <c r="C9" s="230"/>
      <c r="F9" s="231" t="s">
        <v>0</v>
      </c>
    </row>
    <row r="10" spans="1:6" ht="15">
      <c r="A10" s="232" t="s">
        <v>91</v>
      </c>
      <c r="B10" s="233" t="s">
        <v>268</v>
      </c>
      <c r="C10" s="234" t="s">
        <v>269</v>
      </c>
      <c r="D10" s="235" t="s">
        <v>238</v>
      </c>
      <c r="E10" s="235" t="s">
        <v>342</v>
      </c>
      <c r="F10" s="235" t="s">
        <v>354</v>
      </c>
    </row>
    <row r="11" spans="1:6" ht="15">
      <c r="A11" s="236" t="s">
        <v>90</v>
      </c>
      <c r="B11" s="237" t="s">
        <v>275</v>
      </c>
      <c r="C11" s="238">
        <v>545200</v>
      </c>
      <c r="D11" s="239">
        <f>'Приложение 8'!Q126</f>
        <v>0</v>
      </c>
      <c r="E11" s="239">
        <f>'Приложение 8'!R126</f>
        <v>0</v>
      </c>
      <c r="F11" s="239">
        <f>'Приложение 8'!S126</f>
        <v>0</v>
      </c>
    </row>
    <row r="12" spans="1:6" ht="14.25">
      <c r="A12" s="240"/>
      <c r="B12" s="240" t="s">
        <v>270</v>
      </c>
      <c r="C12" s="241">
        <f>SUM(C11:C11)</f>
        <v>545200</v>
      </c>
      <c r="D12" s="242">
        <f>D11</f>
        <v>0</v>
      </c>
      <c r="E12" s="242">
        <f>E11</f>
        <v>0</v>
      </c>
      <c r="F12" s="242">
        <f>F11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M28" sqref="M28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24" customWidth="1"/>
    <col min="5" max="6" width="17" customWidth="1"/>
  </cols>
  <sheetData>
    <row r="1" spans="1:6" ht="15.75" customHeight="1">
      <c r="E1" s="222" t="s">
        <v>266</v>
      </c>
      <c r="F1" s="222"/>
    </row>
    <row r="2" spans="1:6">
      <c r="E2" s="222" t="s">
        <v>43</v>
      </c>
      <c r="F2" s="222"/>
    </row>
    <row r="3" spans="1:6">
      <c r="E3" s="222" t="s">
        <v>44</v>
      </c>
      <c r="F3" s="222"/>
    </row>
    <row r="4" spans="1:6">
      <c r="E4" s="223" t="s">
        <v>421</v>
      </c>
      <c r="F4" s="223"/>
    </row>
    <row r="5" spans="1:6" ht="14.25" customHeight="1">
      <c r="C5" s="225"/>
    </row>
    <row r="6" spans="1:6" ht="93" customHeight="1">
      <c r="A6" s="458" t="s">
        <v>419</v>
      </c>
      <c r="B6" s="458"/>
      <c r="C6" s="458"/>
      <c r="D6" s="458"/>
      <c r="E6" s="458"/>
      <c r="F6" s="458"/>
    </row>
    <row r="7" spans="1:6" ht="24.75" customHeight="1">
      <c r="A7" s="84"/>
      <c r="B7" s="24"/>
      <c r="C7" s="226" t="s">
        <v>267</v>
      </c>
      <c r="D7" s="227"/>
      <c r="E7" s="24"/>
      <c r="F7" s="228" t="s">
        <v>271</v>
      </c>
    </row>
    <row r="8" spans="1:6" ht="112.5" customHeight="1">
      <c r="A8" s="458" t="s">
        <v>422</v>
      </c>
      <c r="B8" s="458"/>
      <c r="C8" s="458"/>
      <c r="D8" s="458"/>
      <c r="E8" s="458"/>
      <c r="F8" s="458"/>
    </row>
    <row r="9" spans="1:6" ht="32.25" customHeight="1">
      <c r="A9" s="229"/>
      <c r="B9" s="229"/>
      <c r="C9" s="230"/>
      <c r="F9" s="231" t="s">
        <v>0</v>
      </c>
    </row>
    <row r="10" spans="1:6" ht="15">
      <c r="A10" s="232" t="s">
        <v>91</v>
      </c>
      <c r="B10" s="233" t="s">
        <v>268</v>
      </c>
      <c r="C10" s="234" t="s">
        <v>269</v>
      </c>
      <c r="D10" s="235" t="s">
        <v>238</v>
      </c>
      <c r="E10" s="235" t="s">
        <v>342</v>
      </c>
      <c r="F10" s="235" t="s">
        <v>354</v>
      </c>
    </row>
    <row r="11" spans="1:6" ht="15">
      <c r="A11" s="236" t="s">
        <v>90</v>
      </c>
      <c r="B11" s="237" t="s">
        <v>275</v>
      </c>
      <c r="C11" s="238">
        <v>545200</v>
      </c>
      <c r="D11" s="239">
        <f>'Приложение 8'!Q41</f>
        <v>0</v>
      </c>
      <c r="E11" s="239">
        <f>'Приложение 8'!R41</f>
        <v>0</v>
      </c>
      <c r="F11" s="239">
        <f>'Приложение 8'!S41</f>
        <v>0</v>
      </c>
    </row>
    <row r="12" spans="1:6" ht="14.25">
      <c r="A12" s="240"/>
      <c r="B12" s="240" t="s">
        <v>270</v>
      </c>
      <c r="C12" s="241">
        <f>SUM(C11:C11)</f>
        <v>545200</v>
      </c>
      <c r="D12" s="242">
        <f>SUM(D11:D11)</f>
        <v>0</v>
      </c>
      <c r="E12" s="242">
        <f>SUM(E11:E11)</f>
        <v>0</v>
      </c>
      <c r="F12" s="242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>
      <selection activeCell="A8" sqref="A8:F8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24" customWidth="1"/>
    <col min="5" max="6" width="17" customWidth="1"/>
  </cols>
  <sheetData>
    <row r="1" spans="1:6" ht="15.75" customHeight="1">
      <c r="E1" s="222" t="s">
        <v>276</v>
      </c>
      <c r="F1" s="222"/>
    </row>
    <row r="2" spans="1:6">
      <c r="E2" s="222" t="s">
        <v>43</v>
      </c>
      <c r="F2" s="222"/>
    </row>
    <row r="3" spans="1:6">
      <c r="E3" s="222" t="s">
        <v>44</v>
      </c>
      <c r="F3" s="222"/>
    </row>
    <row r="4" spans="1:6">
      <c r="E4" s="223" t="s">
        <v>418</v>
      </c>
      <c r="F4" s="223"/>
    </row>
    <row r="5" spans="1:6" ht="14.25" customHeight="1">
      <c r="C5" s="225"/>
    </row>
    <row r="6" spans="1:6" ht="93" customHeight="1">
      <c r="A6" s="458" t="s">
        <v>419</v>
      </c>
      <c r="B6" s="458"/>
      <c r="C6" s="458"/>
      <c r="D6" s="458"/>
      <c r="E6" s="458"/>
      <c r="F6" s="458"/>
    </row>
    <row r="7" spans="1:6" ht="24.75" customHeight="1">
      <c r="A7" s="84"/>
      <c r="B7" s="24"/>
      <c r="C7" s="226" t="s">
        <v>267</v>
      </c>
      <c r="D7" s="227"/>
      <c r="E7" s="24"/>
      <c r="F7" s="228" t="s">
        <v>272</v>
      </c>
    </row>
    <row r="8" spans="1:6" ht="117" customHeight="1">
      <c r="A8" s="458" t="s">
        <v>423</v>
      </c>
      <c r="B8" s="458"/>
      <c r="C8" s="458"/>
      <c r="D8" s="458"/>
      <c r="E8" s="458"/>
      <c r="F8" s="458"/>
    </row>
    <row r="9" spans="1:6" ht="32.25" customHeight="1">
      <c r="A9" s="229"/>
      <c r="B9" s="229"/>
      <c r="C9" s="230"/>
      <c r="F9" s="231" t="s">
        <v>0</v>
      </c>
    </row>
    <row r="10" spans="1:6" ht="15">
      <c r="A10" s="232" t="s">
        <v>91</v>
      </c>
      <c r="B10" s="233" t="s">
        <v>268</v>
      </c>
      <c r="C10" s="234" t="s">
        <v>269</v>
      </c>
      <c r="D10" s="235" t="s">
        <v>238</v>
      </c>
      <c r="E10" s="235" t="s">
        <v>342</v>
      </c>
      <c r="F10" s="235" t="s">
        <v>354</v>
      </c>
    </row>
    <row r="11" spans="1:6" ht="15">
      <c r="A11" s="236" t="s">
        <v>90</v>
      </c>
      <c r="B11" s="237" t="s">
        <v>275</v>
      </c>
      <c r="C11" s="238">
        <v>545200</v>
      </c>
      <c r="D11" s="456" t="s">
        <v>434</v>
      </c>
      <c r="E11" s="239">
        <v>0</v>
      </c>
      <c r="F11" s="239">
        <v>0</v>
      </c>
    </row>
    <row r="12" spans="1:6" ht="14.25">
      <c r="A12" s="240"/>
      <c r="B12" s="240" t="s">
        <v>270</v>
      </c>
      <c r="C12" s="241">
        <f>SUM(C11:C11)</f>
        <v>545200</v>
      </c>
      <c r="D12" s="242">
        <f>SUM(D11:D11)</f>
        <v>0</v>
      </c>
      <c r="E12" s="242">
        <f>SUM(E11:E11)</f>
        <v>0</v>
      </c>
      <c r="F12" s="242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A8" sqref="A8:F8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24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222" t="s">
        <v>276</v>
      </c>
      <c r="F1" s="222"/>
    </row>
    <row r="2" spans="1:10">
      <c r="E2" s="222" t="s">
        <v>43</v>
      </c>
      <c r="F2" s="222"/>
    </row>
    <row r="3" spans="1:10">
      <c r="E3" s="222" t="s">
        <v>44</v>
      </c>
      <c r="F3" s="222"/>
    </row>
    <row r="4" spans="1:10">
      <c r="E4" s="223" t="s">
        <v>425</v>
      </c>
      <c r="F4" s="223"/>
    </row>
    <row r="5" spans="1:10" ht="14.25" customHeight="1">
      <c r="C5" s="225"/>
    </row>
    <row r="6" spans="1:10" ht="92.25" customHeight="1">
      <c r="A6" s="458" t="s">
        <v>419</v>
      </c>
      <c r="B6" s="458"/>
      <c r="C6" s="458"/>
      <c r="D6" s="458"/>
      <c r="E6" s="458"/>
      <c r="F6" s="458"/>
    </row>
    <row r="7" spans="1:10" ht="28.5" customHeight="1">
      <c r="A7" s="84"/>
      <c r="B7" s="24"/>
      <c r="C7" s="226" t="s">
        <v>267</v>
      </c>
      <c r="D7" s="227"/>
      <c r="E7" s="24"/>
      <c r="F7" s="228" t="s">
        <v>273</v>
      </c>
    </row>
    <row r="8" spans="1:10" ht="111.75" customHeight="1">
      <c r="A8" s="458" t="s">
        <v>424</v>
      </c>
      <c r="B8" s="458"/>
      <c r="C8" s="458"/>
      <c r="D8" s="458"/>
      <c r="E8" s="458"/>
      <c r="F8" s="458"/>
    </row>
    <row r="9" spans="1:10" ht="30" customHeight="1">
      <c r="A9" s="229"/>
      <c r="B9" s="229"/>
      <c r="C9" s="230"/>
      <c r="F9" s="231" t="s">
        <v>0</v>
      </c>
    </row>
    <row r="10" spans="1:10" ht="15">
      <c r="A10" s="232" t="s">
        <v>91</v>
      </c>
      <c r="B10" s="233" t="s">
        <v>268</v>
      </c>
      <c r="C10" s="234" t="s">
        <v>269</v>
      </c>
      <c r="D10" s="235" t="s">
        <v>238</v>
      </c>
      <c r="E10" s="235" t="s">
        <v>342</v>
      </c>
      <c r="F10" s="235" t="s">
        <v>354</v>
      </c>
      <c r="J10" s="243"/>
    </row>
    <row r="11" spans="1:10" ht="15">
      <c r="A11" s="236" t="s">
        <v>90</v>
      </c>
      <c r="B11" s="237" t="s">
        <v>275</v>
      </c>
      <c r="C11" s="238">
        <v>545200</v>
      </c>
      <c r="D11" s="239"/>
      <c r="E11" s="239"/>
      <c r="F11" s="239"/>
      <c r="J11" s="243"/>
    </row>
    <row r="12" spans="1:10" ht="14.25">
      <c r="A12" s="240"/>
      <c r="B12" s="240" t="s">
        <v>270</v>
      </c>
      <c r="C12" s="241">
        <f>SUM(C11:C11)</f>
        <v>545200</v>
      </c>
      <c r="D12" s="242">
        <f>SUM(D11:D11)</f>
        <v>0</v>
      </c>
      <c r="E12" s="242">
        <f>SUM(E11:E11)</f>
        <v>0</v>
      </c>
      <c r="F12" s="242">
        <f>SUM(F11:F11)</f>
        <v>0</v>
      </c>
      <c r="J12" s="243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F12" sqref="F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24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222" t="s">
        <v>266</v>
      </c>
      <c r="F1" s="222"/>
    </row>
    <row r="2" spans="1:10">
      <c r="E2" s="222" t="s">
        <v>43</v>
      </c>
      <c r="F2" s="222"/>
    </row>
    <row r="3" spans="1:10">
      <c r="E3" s="222" t="s">
        <v>44</v>
      </c>
      <c r="F3" s="222"/>
    </row>
    <row r="4" spans="1:10">
      <c r="E4" s="223" t="s">
        <v>425</v>
      </c>
      <c r="F4" s="223"/>
    </row>
    <row r="5" spans="1:10" ht="14.25" customHeight="1">
      <c r="C5" s="225"/>
    </row>
    <row r="6" spans="1:10" ht="88.5" customHeight="1">
      <c r="A6" s="716" t="s">
        <v>419</v>
      </c>
      <c r="B6" s="716"/>
      <c r="C6" s="716"/>
      <c r="D6" s="716"/>
      <c r="E6" s="716"/>
      <c r="F6" s="716"/>
    </row>
    <row r="7" spans="1:10" ht="28.5" customHeight="1">
      <c r="A7" s="84"/>
      <c r="B7" s="24"/>
      <c r="C7" s="226" t="s">
        <v>267</v>
      </c>
      <c r="D7" s="227"/>
      <c r="E7" s="24"/>
      <c r="F7" s="228" t="s">
        <v>274</v>
      </c>
    </row>
    <row r="8" spans="1:10" ht="174" customHeight="1">
      <c r="A8" s="716" t="s">
        <v>426</v>
      </c>
      <c r="B8" s="716"/>
      <c r="C8" s="716"/>
      <c r="D8" s="716"/>
      <c r="E8" s="716"/>
      <c r="F8" s="716"/>
    </row>
    <row r="9" spans="1:10" ht="30" customHeight="1">
      <c r="A9" s="229"/>
      <c r="B9" s="229"/>
      <c r="C9" s="230"/>
      <c r="F9" s="231" t="s">
        <v>0</v>
      </c>
    </row>
    <row r="10" spans="1:10" ht="15">
      <c r="A10" s="232" t="s">
        <v>91</v>
      </c>
      <c r="B10" s="233" t="s">
        <v>268</v>
      </c>
      <c r="C10" s="234" t="s">
        <v>269</v>
      </c>
      <c r="D10" s="235" t="s">
        <v>238</v>
      </c>
      <c r="E10" s="235" t="s">
        <v>342</v>
      </c>
      <c r="F10" s="235" t="s">
        <v>354</v>
      </c>
      <c r="J10" s="243"/>
    </row>
    <row r="11" spans="1:10" ht="15">
      <c r="A11" s="236" t="s">
        <v>90</v>
      </c>
      <c r="B11" s="237" t="s">
        <v>275</v>
      </c>
      <c r="C11" s="238">
        <v>545200</v>
      </c>
      <c r="D11" s="239">
        <v>264590</v>
      </c>
      <c r="E11" s="239">
        <f>'Приложение 8'!Q31</f>
        <v>264590</v>
      </c>
      <c r="F11" s="239">
        <f>'Приложение 8'!S31</f>
        <v>264590</v>
      </c>
      <c r="J11" s="243"/>
    </row>
    <row r="12" spans="1:10" ht="14.25">
      <c r="A12" s="240"/>
      <c r="B12" s="240" t="s">
        <v>270</v>
      </c>
      <c r="C12" s="241">
        <f>SUM(C11:C11)</f>
        <v>545200</v>
      </c>
      <c r="D12" s="242">
        <f>SUM(D11:D11)</f>
        <v>264590</v>
      </c>
      <c r="E12" s="242">
        <f>SUM(E11:E11)</f>
        <v>264590</v>
      </c>
      <c r="F12" s="242">
        <f>SUM(F11:F11)</f>
        <v>264590</v>
      </c>
      <c r="J12" s="243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Normal="100" workbookViewId="0">
      <selection activeCell="D12" sqref="D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224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222" t="s">
        <v>266</v>
      </c>
      <c r="F1" s="222"/>
    </row>
    <row r="2" spans="1:10">
      <c r="E2" s="222" t="s">
        <v>43</v>
      </c>
      <c r="F2" s="222"/>
    </row>
    <row r="3" spans="1:10">
      <c r="E3" s="222" t="s">
        <v>44</v>
      </c>
      <c r="F3" s="222"/>
    </row>
    <row r="4" spans="1:10">
      <c r="E4" s="223" t="s">
        <v>425</v>
      </c>
      <c r="F4" s="223"/>
    </row>
    <row r="5" spans="1:10" ht="14.25" customHeight="1">
      <c r="C5" s="225"/>
    </row>
    <row r="6" spans="1:10" ht="88.5" customHeight="1">
      <c r="A6" s="716" t="s">
        <v>419</v>
      </c>
      <c r="B6" s="716"/>
      <c r="C6" s="716"/>
      <c r="D6" s="716"/>
      <c r="E6" s="716"/>
      <c r="F6" s="716"/>
    </row>
    <row r="7" spans="1:10" ht="28.5" customHeight="1">
      <c r="A7" s="84"/>
      <c r="B7" s="24"/>
      <c r="C7" s="226" t="s">
        <v>267</v>
      </c>
      <c r="D7" s="227"/>
      <c r="E7" s="24"/>
      <c r="F7" s="228" t="s">
        <v>349</v>
      </c>
    </row>
    <row r="8" spans="1:10" ht="134.25" customHeight="1">
      <c r="A8" s="716" t="s">
        <v>427</v>
      </c>
      <c r="B8" s="716"/>
      <c r="C8" s="716"/>
      <c r="D8" s="716"/>
      <c r="E8" s="716"/>
      <c r="F8" s="716"/>
    </row>
    <row r="9" spans="1:10" ht="30" customHeight="1">
      <c r="A9" s="229"/>
      <c r="B9" s="229"/>
      <c r="C9" s="230"/>
      <c r="F9" s="231" t="s">
        <v>0</v>
      </c>
    </row>
    <row r="10" spans="1:10" ht="15">
      <c r="A10" s="232" t="s">
        <v>91</v>
      </c>
      <c r="B10" s="233" t="s">
        <v>268</v>
      </c>
      <c r="C10" s="234" t="s">
        <v>269</v>
      </c>
      <c r="D10" s="235" t="s">
        <v>238</v>
      </c>
      <c r="E10" s="235" t="s">
        <v>342</v>
      </c>
      <c r="F10" s="235" t="s">
        <v>354</v>
      </c>
      <c r="J10" s="243"/>
    </row>
    <row r="11" spans="1:10" ht="15">
      <c r="A11" s="236" t="s">
        <v>90</v>
      </c>
      <c r="B11" s="237" t="s">
        <v>275</v>
      </c>
      <c r="C11" s="238">
        <v>545200</v>
      </c>
      <c r="D11" s="239">
        <f>'Приложение 8'!Q135</f>
        <v>268000</v>
      </c>
      <c r="E11" s="239">
        <v>0</v>
      </c>
      <c r="F11" s="239">
        <v>0</v>
      </c>
      <c r="J11" s="243"/>
    </row>
    <row r="12" spans="1:10" ht="14.25">
      <c r="A12" s="240"/>
      <c r="B12" s="240" t="s">
        <v>270</v>
      </c>
      <c r="C12" s="241">
        <f>SUM(C11:C11)</f>
        <v>545200</v>
      </c>
      <c r="D12" s="242">
        <f>SUM(D11:D11)</f>
        <v>268000</v>
      </c>
      <c r="E12" s="242">
        <f>SUM(E11:E11)</f>
        <v>0</v>
      </c>
      <c r="F12" s="242">
        <f>SUM(F11:F11)</f>
        <v>0</v>
      </c>
      <c r="J12" s="243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>
      <selection activeCell="F14" sqref="F14"/>
    </sheetView>
  </sheetViews>
  <sheetFormatPr defaultRowHeight="12.75"/>
  <cols>
    <col min="1" max="1" width="8.140625" bestFit="1" customWidth="1"/>
    <col min="2" max="2" width="35.85546875" customWidth="1"/>
    <col min="3" max="3" width="9" hidden="1" customWidth="1"/>
    <col min="4" max="4" width="14.42578125" customWidth="1"/>
    <col min="5" max="5" width="13.5703125" customWidth="1"/>
    <col min="6" max="6" width="15.285156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>
      <c r="C1" s="244"/>
      <c r="D1" s="244"/>
      <c r="E1" s="222" t="s">
        <v>276</v>
      </c>
    </row>
    <row r="2" spans="1:16" ht="15.75">
      <c r="C2" s="244"/>
      <c r="D2" s="244"/>
      <c r="E2" s="222" t="s">
        <v>43</v>
      </c>
    </row>
    <row r="3" spans="1:16" ht="15.75">
      <c r="C3" s="244"/>
      <c r="D3" s="244"/>
      <c r="E3" s="222" t="s">
        <v>264</v>
      </c>
    </row>
    <row r="4" spans="1:16">
      <c r="B4" s="717"/>
      <c r="C4" s="717"/>
      <c r="D4" s="717"/>
      <c r="E4" s="223" t="s">
        <v>265</v>
      </c>
    </row>
    <row r="5" spans="1:16">
      <c r="B5" s="717"/>
      <c r="C5" s="717"/>
      <c r="D5" s="717"/>
    </row>
    <row r="6" spans="1:16" ht="119.25" customHeight="1">
      <c r="A6" s="718" t="s">
        <v>345</v>
      </c>
      <c r="B6" s="718"/>
      <c r="C6" s="718"/>
      <c r="D6" s="718"/>
      <c r="E6" s="718"/>
      <c r="F6" s="718"/>
    </row>
    <row r="7" spans="1:16" ht="11.25" customHeight="1">
      <c r="A7" s="229"/>
      <c r="B7" s="229"/>
      <c r="C7" s="229"/>
      <c r="D7" s="229"/>
    </row>
    <row r="8" spans="1:16" ht="20.25">
      <c r="A8" s="229"/>
      <c r="B8" s="229"/>
      <c r="C8" s="229"/>
      <c r="F8" s="245" t="s">
        <v>267</v>
      </c>
    </row>
    <row r="9" spans="1:16" ht="11.25" customHeight="1">
      <c r="A9" s="229"/>
      <c r="B9" s="229"/>
      <c r="C9" s="229"/>
      <c r="F9" s="245"/>
    </row>
    <row r="10" spans="1:16" ht="130.5" customHeight="1">
      <c r="A10" s="718" t="s">
        <v>346</v>
      </c>
      <c r="B10" s="718"/>
      <c r="C10" s="718"/>
      <c r="D10" s="718"/>
      <c r="E10" s="718"/>
      <c r="F10" s="718"/>
    </row>
    <row r="11" spans="1:16" ht="31.5" customHeight="1">
      <c r="A11" s="229"/>
      <c r="B11" s="229"/>
      <c r="C11" s="229"/>
      <c r="D11" s="229"/>
      <c r="E11" s="229"/>
      <c r="F11" s="246" t="s">
        <v>0</v>
      </c>
    </row>
    <row r="12" spans="1:16" ht="30">
      <c r="A12" s="232" t="s">
        <v>91</v>
      </c>
      <c r="B12" s="233" t="s">
        <v>268</v>
      </c>
      <c r="C12" s="234" t="s">
        <v>269</v>
      </c>
      <c r="D12" s="235" t="s">
        <v>237</v>
      </c>
      <c r="E12" s="235" t="s">
        <v>238</v>
      </c>
      <c r="F12" s="235" t="s">
        <v>342</v>
      </c>
    </row>
    <row r="13" spans="1:16" ht="15.75">
      <c r="A13" s="236" t="s">
        <v>90</v>
      </c>
      <c r="B13" s="237"/>
      <c r="C13" s="238">
        <v>545200</v>
      </c>
      <c r="D13" s="239"/>
      <c r="E13" s="239"/>
      <c r="F13" s="239"/>
      <c r="G13" s="247">
        <v>92140</v>
      </c>
      <c r="H13" s="247">
        <v>92600</v>
      </c>
      <c r="I13" s="247">
        <v>95115</v>
      </c>
      <c r="K13">
        <f>D13*1.025</f>
        <v>0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>
      <c r="A14" s="240"/>
      <c r="B14" s="240" t="s">
        <v>270</v>
      </c>
      <c r="C14" s="241">
        <f>SUM(C13:C13)</f>
        <v>545200</v>
      </c>
      <c r="D14" s="242">
        <f>SUM(D13:D13)</f>
        <v>0</v>
      </c>
      <c r="E14" s="242">
        <f>SUM(E13:E13)</f>
        <v>0</v>
      </c>
      <c r="F14" s="242">
        <f>SUM(F13:F13)</f>
        <v>0</v>
      </c>
      <c r="G14" s="247">
        <v>92140</v>
      </c>
      <c r="H14" s="247">
        <v>92600</v>
      </c>
      <c r="I14" s="247">
        <v>95115</v>
      </c>
      <c r="K14">
        <f>D14*1.025</f>
        <v>0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>
      <c r="G15" s="248">
        <v>2212400</v>
      </c>
      <c r="H15" s="249">
        <v>2223300</v>
      </c>
      <c r="I15" s="250">
        <v>2283700</v>
      </c>
      <c r="N15">
        <v>2212400</v>
      </c>
      <c r="O15">
        <v>2223300</v>
      </c>
      <c r="P15">
        <v>2283700</v>
      </c>
    </row>
    <row r="16" spans="1:16">
      <c r="G16" s="251" t="e">
        <f>#REF!-G15</f>
        <v>#REF!</v>
      </c>
      <c r="H16" s="251" t="e">
        <f>#REF!-H15</f>
        <v>#REF!</v>
      </c>
      <c r="I16" s="251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1.1811023622047245" right="0.59055118110236227" top="0.59055118110236227" bottom="0.59055118110236227" header="0.31496062992125984" footer="0.31496062992125984"/>
  <pageSetup paperSize="9" scale="9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3"/>
  <sheetViews>
    <sheetView topLeftCell="A24" zoomScaleNormal="100" workbookViewId="0">
      <selection activeCell="C41" sqref="C41"/>
    </sheetView>
  </sheetViews>
  <sheetFormatPr defaultRowHeight="12.75"/>
  <cols>
    <col min="1" max="1" width="25.85546875" customWidth="1"/>
    <col min="2" max="2" width="43.85546875" customWidth="1"/>
    <col min="3" max="3" width="25.7109375" customWidth="1"/>
  </cols>
  <sheetData>
    <row r="1" spans="1:3" hidden="1"/>
    <row r="2" spans="1:3" ht="18.75">
      <c r="A2" s="252"/>
      <c r="B2" s="253"/>
      <c r="C2" s="222" t="s">
        <v>276</v>
      </c>
    </row>
    <row r="3" spans="1:3" ht="18.75">
      <c r="A3" s="252"/>
      <c r="B3" s="253"/>
      <c r="C3" s="222" t="s">
        <v>43</v>
      </c>
    </row>
    <row r="4" spans="1:3" ht="18.75">
      <c r="A4" s="252"/>
      <c r="B4" s="253"/>
      <c r="C4" s="222" t="s">
        <v>44</v>
      </c>
    </row>
    <row r="5" spans="1:3" ht="11.25" customHeight="1">
      <c r="A5" s="254"/>
      <c r="B5" s="254"/>
      <c r="C5" s="223" t="s">
        <v>428</v>
      </c>
    </row>
    <row r="6" spans="1:3" ht="18.75">
      <c r="A6" s="254"/>
      <c r="B6" s="254"/>
      <c r="C6" s="223"/>
    </row>
    <row r="7" spans="1:3" ht="18.75">
      <c r="A7" s="719" t="s">
        <v>429</v>
      </c>
      <c r="B7" s="719"/>
      <c r="C7" s="719"/>
    </row>
    <row r="8" spans="1:3" ht="18.75">
      <c r="A8" s="255"/>
      <c r="B8" s="255"/>
      <c r="C8" s="256" t="s">
        <v>0</v>
      </c>
    </row>
    <row r="9" spans="1:3" ht="30">
      <c r="A9" s="257" t="s">
        <v>277</v>
      </c>
      <c r="B9" s="258" t="s">
        <v>236</v>
      </c>
      <c r="C9" s="257" t="s">
        <v>430</v>
      </c>
    </row>
    <row r="10" spans="1:3" ht="15">
      <c r="A10" s="259">
        <v>1</v>
      </c>
      <c r="B10" s="259">
        <v>2</v>
      </c>
      <c r="C10" s="258">
        <v>3</v>
      </c>
    </row>
    <row r="11" spans="1:3" ht="37.5" customHeight="1">
      <c r="A11" s="260">
        <v>1</v>
      </c>
      <c r="B11" s="261" t="s">
        <v>278</v>
      </c>
      <c r="C11" s="262">
        <v>1370</v>
      </c>
    </row>
    <row r="12" spans="1:3" ht="64.5" customHeight="1">
      <c r="A12" s="263" t="s">
        <v>279</v>
      </c>
      <c r="B12" s="264" t="s">
        <v>280</v>
      </c>
      <c r="C12" s="265">
        <v>920</v>
      </c>
    </row>
    <row r="13" spans="1:3" ht="60.75" customHeight="1">
      <c r="A13" s="263" t="s">
        <v>281</v>
      </c>
      <c r="B13" s="266" t="s">
        <v>282</v>
      </c>
      <c r="C13" s="265">
        <v>450</v>
      </c>
    </row>
    <row r="14" spans="1:3" ht="45" customHeight="1">
      <c r="A14" s="263" t="s">
        <v>283</v>
      </c>
      <c r="B14" s="266" t="s">
        <v>284</v>
      </c>
      <c r="C14" s="265"/>
    </row>
    <row r="15" spans="1:3" ht="18.75" customHeight="1">
      <c r="A15" s="267" t="s">
        <v>285</v>
      </c>
      <c r="B15" s="266" t="s">
        <v>286</v>
      </c>
      <c r="C15" s="265"/>
    </row>
    <row r="16" spans="1:3" ht="15">
      <c r="A16" s="267"/>
      <c r="B16" s="266" t="s">
        <v>287</v>
      </c>
      <c r="C16" s="265"/>
    </row>
    <row r="17" spans="1:3" ht="18" customHeight="1">
      <c r="A17" s="267"/>
      <c r="B17" s="266" t="s">
        <v>288</v>
      </c>
      <c r="C17" s="265"/>
    </row>
    <row r="18" spans="1:3" ht="23.25" customHeight="1">
      <c r="A18" s="267" t="s">
        <v>289</v>
      </c>
      <c r="B18" s="266" t="s">
        <v>290</v>
      </c>
      <c r="C18" s="265"/>
    </row>
    <row r="19" spans="1:3" ht="24" customHeight="1">
      <c r="A19" s="267"/>
      <c r="B19" s="266" t="s">
        <v>287</v>
      </c>
      <c r="C19" s="265"/>
    </row>
    <row r="20" spans="1:3" ht="20.25" customHeight="1">
      <c r="A20" s="267"/>
      <c r="B20" s="266" t="s">
        <v>291</v>
      </c>
      <c r="C20" s="265"/>
    </row>
    <row r="21" spans="1:3" ht="24" customHeight="1">
      <c r="A21" s="267"/>
      <c r="B21" s="266" t="s">
        <v>292</v>
      </c>
      <c r="C21" s="268"/>
    </row>
    <row r="22" spans="1:3" ht="48" customHeight="1">
      <c r="A22" s="263" t="s">
        <v>293</v>
      </c>
      <c r="B22" s="266" t="s">
        <v>294</v>
      </c>
      <c r="C22" s="265"/>
    </row>
    <row r="23" spans="1:3" ht="60">
      <c r="A23" s="263" t="s">
        <v>295</v>
      </c>
      <c r="B23" s="266" t="s">
        <v>296</v>
      </c>
      <c r="C23" s="268"/>
    </row>
    <row r="24" spans="1:3" ht="15">
      <c r="A24" s="263"/>
      <c r="B24" s="266" t="s">
        <v>297</v>
      </c>
      <c r="C24" s="269"/>
    </row>
    <row r="25" spans="1:3" ht="15">
      <c r="A25" s="263"/>
      <c r="B25" s="266" t="s">
        <v>298</v>
      </c>
      <c r="C25" s="270"/>
    </row>
    <row r="26" spans="1:3" ht="23.25" customHeight="1">
      <c r="A26" s="263"/>
      <c r="B26" s="266" t="s">
        <v>299</v>
      </c>
      <c r="C26" s="271"/>
    </row>
    <row r="27" spans="1:3" ht="23.25" customHeight="1">
      <c r="A27" s="260" t="s">
        <v>300</v>
      </c>
      <c r="B27" s="272" t="s">
        <v>301</v>
      </c>
      <c r="C27" s="273"/>
    </row>
    <row r="28" spans="1:3" ht="56.25" customHeight="1">
      <c r="A28" s="263" t="s">
        <v>302</v>
      </c>
      <c r="B28" s="266" t="s">
        <v>303</v>
      </c>
      <c r="C28" s="274">
        <v>2</v>
      </c>
    </row>
    <row r="29" spans="1:3" ht="62.25" customHeight="1">
      <c r="A29" s="263" t="s">
        <v>304</v>
      </c>
      <c r="B29" s="266" t="s">
        <v>305</v>
      </c>
      <c r="C29" s="274">
        <v>1.5</v>
      </c>
    </row>
    <row r="30" spans="1:3" ht="45">
      <c r="A30" s="263" t="s">
        <v>306</v>
      </c>
      <c r="B30" s="266" t="s">
        <v>307</v>
      </c>
      <c r="C30" s="274"/>
    </row>
    <row r="31" spans="1:3" ht="18" customHeight="1">
      <c r="A31" s="267" t="s">
        <v>308</v>
      </c>
      <c r="B31" s="266" t="s">
        <v>286</v>
      </c>
      <c r="C31" s="274"/>
    </row>
    <row r="32" spans="1:3" ht="15">
      <c r="A32" s="267"/>
      <c r="B32" s="266" t="s">
        <v>287</v>
      </c>
      <c r="C32" s="274"/>
    </row>
    <row r="33" spans="1:3" ht="15">
      <c r="A33" s="267"/>
      <c r="B33" s="266" t="s">
        <v>288</v>
      </c>
      <c r="C33" s="274"/>
    </row>
    <row r="34" spans="1:3" ht="21.75" customHeight="1">
      <c r="A34" s="267" t="s">
        <v>309</v>
      </c>
      <c r="B34" s="266" t="s">
        <v>290</v>
      </c>
      <c r="C34" s="274"/>
    </row>
    <row r="35" spans="1:3" ht="20.25" customHeight="1">
      <c r="A35" s="267"/>
      <c r="B35" s="266" t="s">
        <v>287</v>
      </c>
      <c r="C35" s="274"/>
    </row>
    <row r="36" spans="1:3" ht="23.25" customHeight="1">
      <c r="A36" s="267"/>
      <c r="B36" s="266" t="s">
        <v>291</v>
      </c>
      <c r="C36" s="275"/>
    </row>
    <row r="37" spans="1:3" ht="20.25" customHeight="1">
      <c r="A37" s="267"/>
      <c r="B37" s="266" t="s">
        <v>292</v>
      </c>
      <c r="C37" s="275"/>
    </row>
    <row r="38" spans="1:3" ht="50.25" customHeight="1">
      <c r="A38" s="263" t="s">
        <v>310</v>
      </c>
      <c r="B38" s="276" t="s">
        <v>294</v>
      </c>
      <c r="C38" s="275"/>
    </row>
    <row r="39" spans="1:3" ht="63.75" customHeight="1">
      <c r="A39" s="263" t="s">
        <v>311</v>
      </c>
      <c r="B39" s="276" t="s">
        <v>312</v>
      </c>
      <c r="C39" s="275"/>
    </row>
    <row r="40" spans="1:3" ht="15">
      <c r="A40" s="263"/>
      <c r="B40" s="276" t="s">
        <v>297</v>
      </c>
      <c r="C40" s="275"/>
    </row>
    <row r="41" spans="1:3" ht="21" customHeight="1">
      <c r="A41" s="263"/>
      <c r="B41" s="276" t="s">
        <v>298</v>
      </c>
      <c r="C41" s="275"/>
    </row>
    <row r="42" spans="1:3" ht="24" customHeight="1">
      <c r="A42" s="263"/>
      <c r="B42" s="276" t="s">
        <v>299</v>
      </c>
      <c r="C42" s="275"/>
    </row>
    <row r="43" spans="1:3" ht="57" customHeight="1">
      <c r="A43" s="277">
        <v>3</v>
      </c>
      <c r="B43" s="272" t="s">
        <v>313</v>
      </c>
      <c r="C43" s="278">
        <v>900</v>
      </c>
    </row>
  </sheetData>
  <mergeCells count="1">
    <mergeCell ref="A7:C7"/>
  </mergeCells>
  <pageMargins left="0.7" right="0.7" top="0.75" bottom="0.75" header="0.3" footer="0.3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6:D20"/>
  <sheetViews>
    <sheetView zoomScaleNormal="100" workbookViewId="0">
      <selection activeCell="C17" sqref="C17"/>
    </sheetView>
  </sheetViews>
  <sheetFormatPr defaultRowHeight="12.75"/>
  <cols>
    <col min="2" max="2" width="13" customWidth="1"/>
    <col min="3" max="3" width="53.5703125" customWidth="1"/>
    <col min="4" max="4" width="34.5703125" customWidth="1"/>
  </cols>
  <sheetData>
    <row r="6" spans="2:4" ht="18.75">
      <c r="B6" s="279" t="s">
        <v>314</v>
      </c>
    </row>
    <row r="7" spans="2:4" ht="18.75">
      <c r="B7" s="279" t="s">
        <v>315</v>
      </c>
    </row>
    <row r="8" spans="2:4" ht="18.75">
      <c r="B8" s="279" t="s">
        <v>44</v>
      </c>
    </row>
    <row r="9" spans="2:4" ht="18.75">
      <c r="B9" s="279" t="s">
        <v>347</v>
      </c>
    </row>
    <row r="10" spans="2:4" ht="18.75">
      <c r="B10" s="280"/>
    </row>
    <row r="11" spans="2:4" ht="18.75">
      <c r="B11" s="280"/>
    </row>
    <row r="12" spans="2:4" ht="67.5" customHeight="1">
      <c r="B12" s="722" t="s">
        <v>348</v>
      </c>
      <c r="C12" s="461"/>
      <c r="D12" s="461"/>
    </row>
    <row r="13" spans="2:4" ht="18.75">
      <c r="B13" s="280"/>
    </row>
    <row r="14" spans="2:4" ht="19.5" thickBot="1">
      <c r="B14" s="281" t="s">
        <v>316</v>
      </c>
    </row>
    <row r="15" spans="2:4" ht="37.5" customHeight="1">
      <c r="B15" s="720" t="s">
        <v>91</v>
      </c>
      <c r="C15" s="720" t="s">
        <v>317</v>
      </c>
      <c r="D15" s="282">
        <v>2022</v>
      </c>
    </row>
    <row r="16" spans="2:4" ht="19.5" thickBot="1">
      <c r="B16" s="721"/>
      <c r="C16" s="721"/>
      <c r="D16" s="283" t="s">
        <v>318</v>
      </c>
    </row>
    <row r="17" spans="2:4" ht="19.5" thickBot="1">
      <c r="B17" s="284" t="s">
        <v>319</v>
      </c>
      <c r="C17" s="285">
        <v>2</v>
      </c>
      <c r="D17" s="285" t="s">
        <v>320</v>
      </c>
    </row>
    <row r="18" spans="2:4" ht="28.5" customHeight="1" thickBot="1">
      <c r="B18" s="286">
        <v>1</v>
      </c>
      <c r="C18" s="287"/>
      <c r="D18" s="290">
        <f>'Приложение 8'!Q93</f>
        <v>0</v>
      </c>
    </row>
    <row r="19" spans="2:4" ht="19.5" thickBot="1">
      <c r="B19" s="288"/>
      <c r="C19" s="289" t="s">
        <v>270</v>
      </c>
      <c r="D19" s="291">
        <f>D18</f>
        <v>0</v>
      </c>
    </row>
    <row r="20" spans="2:4" ht="18.75">
      <c r="B20" s="280"/>
    </row>
  </sheetData>
  <mergeCells count="3">
    <mergeCell ref="B15:B16"/>
    <mergeCell ref="C15:C16"/>
    <mergeCell ref="B12:D12"/>
  </mergeCells>
  <pageMargins left="0.7" right="0.7" top="0.75" bottom="0.75" header="0.3" footer="0.3"/>
  <pageSetup paperSize="9" scale="8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Normal="100" workbookViewId="0">
      <selection activeCell="D7" sqref="D7"/>
    </sheetView>
  </sheetViews>
  <sheetFormatPr defaultRowHeight="15"/>
  <cols>
    <col min="1" max="1" width="9.140625" style="33"/>
    <col min="2" max="2" width="16.42578125" style="33" customWidth="1"/>
    <col min="3" max="3" width="31.5703125" style="33" customWidth="1"/>
    <col min="4" max="4" width="57" style="33" customWidth="1"/>
    <col min="5" max="16384" width="9.140625" style="33"/>
  </cols>
  <sheetData>
    <row r="1" spans="2:4" ht="18.75">
      <c r="B1" s="44" t="s">
        <v>92</v>
      </c>
      <c r="D1" s="464" t="s">
        <v>355</v>
      </c>
    </row>
    <row r="2" spans="2:4" ht="18.75" customHeight="1">
      <c r="B2" s="44"/>
      <c r="D2" s="465"/>
    </row>
    <row r="3" spans="2:4" ht="18.75">
      <c r="B3" s="44"/>
      <c r="D3" s="465"/>
    </row>
    <row r="4" spans="2:4" ht="18.75">
      <c r="B4" s="44"/>
    </row>
    <row r="5" spans="2:4" ht="48" customHeight="1">
      <c r="B5" s="462" t="s">
        <v>343</v>
      </c>
      <c r="C5" s="463"/>
      <c r="D5" s="463"/>
    </row>
    <row r="6" spans="2:4" ht="19.5" thickBot="1">
      <c r="B6" s="43"/>
    </row>
    <row r="7" spans="2:4" ht="19.5" thickBot="1">
      <c r="B7" s="42" t="s">
        <v>91</v>
      </c>
      <c r="C7" s="41" t="s">
        <v>240</v>
      </c>
      <c r="D7" s="41" t="s">
        <v>45</v>
      </c>
    </row>
    <row r="8" spans="2:4" ht="36" customHeight="1" thickBot="1">
      <c r="B8" s="40" t="s">
        <v>90</v>
      </c>
      <c r="C8" s="39">
        <v>124</v>
      </c>
      <c r="D8" s="38" t="s">
        <v>93</v>
      </c>
    </row>
    <row r="9" spans="2:4" ht="18.75">
      <c r="B9" s="37"/>
    </row>
    <row r="10" spans="2:4" ht="18.75">
      <c r="B10" s="36"/>
    </row>
    <row r="11" spans="2:4" ht="18.75">
      <c r="B11" s="35"/>
    </row>
    <row r="12" spans="2:4" ht="18.75">
      <c r="B12" s="35"/>
    </row>
    <row r="13" spans="2:4" ht="18.75">
      <c r="B13" s="35"/>
    </row>
    <row r="14" spans="2:4" ht="15.75">
      <c r="B14" s="34"/>
    </row>
    <row r="15" spans="2:4" ht="15.75">
      <c r="B15" s="34"/>
    </row>
  </sheetData>
  <mergeCells count="2">
    <mergeCell ref="B5:D5"/>
    <mergeCell ref="D1:D3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8"/>
  <sheetViews>
    <sheetView zoomScale="80" zoomScaleNormal="80" workbookViewId="0">
      <selection activeCell="D10" sqref="D10"/>
    </sheetView>
  </sheetViews>
  <sheetFormatPr defaultRowHeight="15"/>
  <cols>
    <col min="1" max="1" width="9.140625" style="33"/>
    <col min="2" max="2" width="29.85546875" style="33" customWidth="1"/>
    <col min="3" max="3" width="26.42578125" style="33" customWidth="1"/>
    <col min="4" max="4" width="78.140625" style="33" customWidth="1"/>
    <col min="5" max="16384" width="9.140625" style="33"/>
  </cols>
  <sheetData>
    <row r="1" spans="2:4" ht="15.75">
      <c r="B1" s="45" t="s">
        <v>94</v>
      </c>
    </row>
    <row r="2" spans="2:4" ht="18.75">
      <c r="B2" s="44"/>
      <c r="D2" s="466" t="s">
        <v>356</v>
      </c>
    </row>
    <row r="3" spans="2:4" ht="18.75">
      <c r="B3" s="44"/>
      <c r="D3" s="466"/>
    </row>
    <row r="4" spans="2:4">
      <c r="B4" s="462" t="s">
        <v>357</v>
      </c>
      <c r="C4" s="463"/>
      <c r="D4" s="463"/>
    </row>
    <row r="5" spans="2:4" ht="27" customHeight="1">
      <c r="B5" s="463"/>
      <c r="C5" s="463"/>
      <c r="D5" s="463"/>
    </row>
    <row r="6" spans="2:4" ht="16.5" thickBot="1">
      <c r="B6" s="34"/>
    </row>
    <row r="7" spans="2:4" ht="16.5" thickBot="1">
      <c r="B7" s="46" t="s">
        <v>241</v>
      </c>
      <c r="C7" s="47" t="s">
        <v>242</v>
      </c>
      <c r="D7" s="47" t="s">
        <v>93</v>
      </c>
    </row>
    <row r="8" spans="2:4" ht="33.75" customHeight="1" thickBot="1">
      <c r="B8" s="48">
        <v>124</v>
      </c>
      <c r="C8" s="49" t="s">
        <v>95</v>
      </c>
      <c r="D8" s="50" t="s">
        <v>93</v>
      </c>
    </row>
    <row r="9" spans="2:4" ht="77.25" customHeight="1" thickBot="1">
      <c r="B9" s="48">
        <f>B8</f>
        <v>124</v>
      </c>
      <c r="C9" s="51" t="s">
        <v>96</v>
      </c>
      <c r="D9" s="51" t="s">
        <v>97</v>
      </c>
    </row>
    <row r="10" spans="2:4" ht="67.5" customHeight="1" thickBot="1">
      <c r="B10" s="48">
        <f>B9</f>
        <v>124</v>
      </c>
      <c r="C10" s="51" t="s">
        <v>98</v>
      </c>
      <c r="D10" s="51" t="s">
        <v>184</v>
      </c>
    </row>
    <row r="11" spans="2:4" ht="95.25" customHeight="1" thickBot="1">
      <c r="B11" s="48">
        <f>B10</f>
        <v>124</v>
      </c>
      <c r="C11" s="51" t="s">
        <v>99</v>
      </c>
      <c r="D11" s="51" t="s">
        <v>185</v>
      </c>
    </row>
    <row r="12" spans="2:4" ht="81.75" customHeight="1" thickBot="1">
      <c r="B12" s="48">
        <f>B11</f>
        <v>124</v>
      </c>
      <c r="C12" s="51" t="s">
        <v>100</v>
      </c>
      <c r="D12" s="51" t="s">
        <v>186</v>
      </c>
    </row>
    <row r="13" spans="2:4" ht="85.5" hidden="1" customHeight="1" thickBot="1">
      <c r="B13" s="48">
        <v>137</v>
      </c>
      <c r="C13" s="51" t="s">
        <v>101</v>
      </c>
      <c r="D13" s="51" t="s">
        <v>102</v>
      </c>
    </row>
    <row r="14" spans="2:4" ht="409.5" hidden="1" customHeight="1">
      <c r="B14" s="467">
        <v>137</v>
      </c>
      <c r="C14" s="469" t="s">
        <v>103</v>
      </c>
      <c r="D14" s="469" t="s">
        <v>104</v>
      </c>
    </row>
    <row r="15" spans="2:4" ht="15.75" hidden="1" thickBot="1">
      <c r="B15" s="468"/>
      <c r="C15" s="470"/>
      <c r="D15" s="470"/>
    </row>
    <row r="16" spans="2:4" ht="97.5" customHeight="1" thickBot="1">
      <c r="B16" s="48">
        <f>B12</f>
        <v>124</v>
      </c>
      <c r="C16" s="51" t="s">
        <v>105</v>
      </c>
      <c r="D16" s="51" t="s">
        <v>187</v>
      </c>
    </row>
    <row r="17" spans="2:4" ht="39" customHeight="1" thickBot="1">
      <c r="B17" s="48">
        <f t="shared" ref="B17:B27" si="0">B16</f>
        <v>124</v>
      </c>
      <c r="C17" s="51" t="s">
        <v>106</v>
      </c>
      <c r="D17" s="51" t="s">
        <v>188</v>
      </c>
    </row>
    <row r="18" spans="2:4" ht="33" customHeight="1" thickBot="1">
      <c r="B18" s="48">
        <f t="shared" si="0"/>
        <v>124</v>
      </c>
      <c r="C18" s="51" t="s">
        <v>107</v>
      </c>
      <c r="D18" s="51" t="s">
        <v>189</v>
      </c>
    </row>
    <row r="19" spans="2:4" ht="35.25" customHeight="1" thickBot="1">
      <c r="B19" s="48">
        <f t="shared" si="0"/>
        <v>124</v>
      </c>
      <c r="C19" s="49" t="s">
        <v>108</v>
      </c>
      <c r="D19" s="51" t="s">
        <v>190</v>
      </c>
    </row>
    <row r="20" spans="2:4" ht="39" customHeight="1" thickBot="1">
      <c r="B20" s="48">
        <f t="shared" si="0"/>
        <v>124</v>
      </c>
      <c r="C20" s="49" t="s">
        <v>109</v>
      </c>
      <c r="D20" s="51" t="s">
        <v>191</v>
      </c>
    </row>
    <row r="21" spans="2:4" ht="36.75" customHeight="1" thickBot="1">
      <c r="B21" s="48">
        <f t="shared" si="0"/>
        <v>124</v>
      </c>
      <c r="C21" s="49" t="s">
        <v>110</v>
      </c>
      <c r="D21" s="51" t="s">
        <v>192</v>
      </c>
    </row>
    <row r="22" spans="2:4" ht="20.25" customHeight="1" thickBot="1">
      <c r="B22" s="48">
        <f t="shared" si="0"/>
        <v>124</v>
      </c>
      <c r="C22" s="49" t="s">
        <v>111</v>
      </c>
      <c r="D22" s="51" t="s">
        <v>112</v>
      </c>
    </row>
    <row r="23" spans="2:4" ht="33.75" customHeight="1" thickBot="1">
      <c r="B23" s="48">
        <f t="shared" si="0"/>
        <v>124</v>
      </c>
      <c r="C23" s="49" t="s">
        <v>218</v>
      </c>
      <c r="D23" s="51" t="s">
        <v>85</v>
      </c>
    </row>
    <row r="24" spans="2:4" ht="31.5" customHeight="1" thickBot="1">
      <c r="B24" s="48">
        <f t="shared" si="0"/>
        <v>124</v>
      </c>
      <c r="C24" s="49" t="s">
        <v>219</v>
      </c>
      <c r="D24" s="51" t="s">
        <v>86</v>
      </c>
    </row>
    <row r="25" spans="2:4" ht="31.5" customHeight="1" thickBot="1">
      <c r="B25" s="83">
        <f t="shared" si="0"/>
        <v>124</v>
      </c>
      <c r="C25" s="49" t="s">
        <v>225</v>
      </c>
      <c r="D25" s="51" t="s">
        <v>226</v>
      </c>
    </row>
    <row r="26" spans="2:4" ht="54" customHeight="1" thickBot="1">
      <c r="B26" s="48">
        <f t="shared" si="0"/>
        <v>124</v>
      </c>
      <c r="C26" s="49" t="s">
        <v>220</v>
      </c>
      <c r="D26" s="51" t="s">
        <v>193</v>
      </c>
    </row>
    <row r="27" spans="2:4" ht="35.25" customHeight="1">
      <c r="B27" s="467">
        <f t="shared" si="0"/>
        <v>124</v>
      </c>
      <c r="C27" s="471" t="s">
        <v>221</v>
      </c>
      <c r="D27" s="469" t="s">
        <v>196</v>
      </c>
    </row>
    <row r="28" spans="2:4" ht="27.75" customHeight="1" thickBot="1">
      <c r="B28" s="468"/>
      <c r="C28" s="472"/>
      <c r="D28" s="470"/>
    </row>
    <row r="29" spans="2:4" ht="19.5" customHeight="1" thickBot="1">
      <c r="B29" s="48">
        <f>B27</f>
        <v>124</v>
      </c>
      <c r="C29" s="49" t="s">
        <v>222</v>
      </c>
      <c r="D29" s="51" t="s">
        <v>194</v>
      </c>
    </row>
    <row r="30" spans="2:4" ht="67.5" customHeight="1" thickBot="1">
      <c r="B30" s="48">
        <f>B29</f>
        <v>124</v>
      </c>
      <c r="C30" s="49" t="s">
        <v>113</v>
      </c>
      <c r="D30" s="51" t="s">
        <v>114</v>
      </c>
    </row>
    <row r="31" spans="2:4" ht="67.5" customHeight="1" thickBot="1">
      <c r="B31" s="85">
        <f>B30</f>
        <v>124</v>
      </c>
      <c r="C31" s="162">
        <v>1.17150301000131E+16</v>
      </c>
      <c r="D31" s="51" t="s">
        <v>230</v>
      </c>
    </row>
    <row r="32" spans="2:4" ht="67.5" customHeight="1" thickBot="1">
      <c r="B32" s="352">
        <f>B31</f>
        <v>124</v>
      </c>
      <c r="C32" s="353">
        <v>2.02299991000001E+16</v>
      </c>
      <c r="D32" s="354" t="s">
        <v>227</v>
      </c>
    </row>
    <row r="33" spans="2:4" ht="23.25" customHeight="1" thickBot="1">
      <c r="B33" s="355">
        <v>124</v>
      </c>
      <c r="C33" s="357">
        <v>2.02499990000001E+16</v>
      </c>
      <c r="D33" s="356" t="s">
        <v>344</v>
      </c>
    </row>
    <row r="34" spans="2:4" ht="15.75">
      <c r="B34" s="34"/>
    </row>
    <row r="35" spans="2:4" ht="15.75">
      <c r="B35" s="34"/>
    </row>
    <row r="36" spans="2:4" ht="15.75">
      <c r="B36" s="34"/>
    </row>
    <row r="37" spans="2:4" ht="15.75">
      <c r="B37" s="34"/>
    </row>
    <row r="38" spans="2:4" ht="15.75">
      <c r="B38" s="52"/>
    </row>
  </sheetData>
  <mergeCells count="8">
    <mergeCell ref="D2:D3"/>
    <mergeCell ref="B4:D5"/>
    <mergeCell ref="B14:B15"/>
    <mergeCell ref="C14:C15"/>
    <mergeCell ref="D14:D15"/>
    <mergeCell ref="B27:B28"/>
    <mergeCell ref="C27:C28"/>
    <mergeCell ref="D27:D28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"/>
  <sheetViews>
    <sheetView workbookViewId="0">
      <selection activeCell="D8" sqref="D8"/>
    </sheetView>
  </sheetViews>
  <sheetFormatPr defaultRowHeight="15"/>
  <cols>
    <col min="1" max="1" width="9.140625" style="33"/>
    <col min="2" max="2" width="15.7109375" style="33" customWidth="1"/>
    <col min="3" max="3" width="35.5703125" style="33" customWidth="1"/>
    <col min="4" max="4" width="38.5703125" style="33" customWidth="1"/>
    <col min="5" max="16384" width="9.140625" style="33"/>
  </cols>
  <sheetData>
    <row r="1" spans="2:4" ht="15.75">
      <c r="B1" s="53" t="s">
        <v>115</v>
      </c>
      <c r="D1" s="473" t="s">
        <v>358</v>
      </c>
    </row>
    <row r="2" spans="2:4" ht="30.75" customHeight="1">
      <c r="B2" s="53"/>
      <c r="D2" s="473"/>
    </row>
    <row r="3" spans="2:4" ht="76.5" customHeight="1" thickBot="1">
      <c r="B3" s="462" t="s">
        <v>359</v>
      </c>
      <c r="C3" s="463"/>
      <c r="D3" s="463"/>
    </row>
    <row r="4" spans="2:4" ht="110.25" customHeight="1">
      <c r="B4" s="474" t="s">
        <v>240</v>
      </c>
      <c r="C4" s="474" t="s">
        <v>116</v>
      </c>
      <c r="D4" s="474" t="s">
        <v>45</v>
      </c>
    </row>
    <row r="5" spans="2:4" ht="15.75" thickBot="1">
      <c r="B5" s="475"/>
      <c r="C5" s="475"/>
      <c r="D5" s="475"/>
    </row>
    <row r="6" spans="2:4" ht="34.5" customHeight="1" thickBot="1">
      <c r="B6" s="40">
        <v>124</v>
      </c>
      <c r="C6" s="54" t="s">
        <v>117</v>
      </c>
      <c r="D6" s="51" t="s">
        <v>93</v>
      </c>
    </row>
    <row r="7" spans="2:4" ht="45.75" customHeight="1" thickBot="1">
      <c r="B7" s="40">
        <f t="shared" ref="B7:B16" si="0">B6</f>
        <v>124</v>
      </c>
      <c r="C7" s="54" t="s">
        <v>118</v>
      </c>
      <c r="D7" s="82" t="s">
        <v>119</v>
      </c>
    </row>
    <row r="8" spans="2:4" ht="41.25" customHeight="1" thickBot="1">
      <c r="B8" s="40">
        <f t="shared" si="0"/>
        <v>124</v>
      </c>
      <c r="C8" s="54" t="s">
        <v>120</v>
      </c>
      <c r="D8" s="82" t="s">
        <v>4</v>
      </c>
    </row>
    <row r="9" spans="2:4" ht="39" customHeight="1" thickBot="1">
      <c r="B9" s="40">
        <f t="shared" si="0"/>
        <v>124</v>
      </c>
      <c r="C9" s="54" t="s">
        <v>121</v>
      </c>
      <c r="D9" s="82" t="s">
        <v>122</v>
      </c>
    </row>
    <row r="10" spans="2:4" ht="36.75" customHeight="1" thickBot="1">
      <c r="B10" s="40">
        <f t="shared" si="0"/>
        <v>124</v>
      </c>
      <c r="C10" s="54" t="s">
        <v>123</v>
      </c>
      <c r="D10" s="82" t="s">
        <v>124</v>
      </c>
    </row>
    <row r="11" spans="2:4" ht="39" customHeight="1" thickBot="1">
      <c r="B11" s="40">
        <f t="shared" si="0"/>
        <v>124</v>
      </c>
      <c r="C11" s="54" t="s">
        <v>125</v>
      </c>
      <c r="D11" s="82" t="s">
        <v>126</v>
      </c>
    </row>
    <row r="12" spans="2:4" ht="38.25" customHeight="1" thickBot="1">
      <c r="B12" s="40">
        <f t="shared" si="0"/>
        <v>124</v>
      </c>
      <c r="C12" s="54" t="s">
        <v>127</v>
      </c>
      <c r="D12" s="82" t="s">
        <v>128</v>
      </c>
    </row>
    <row r="13" spans="2:4" ht="40.5" customHeight="1" thickBot="1">
      <c r="B13" s="40">
        <f t="shared" si="0"/>
        <v>124</v>
      </c>
      <c r="C13" s="54" t="s">
        <v>129</v>
      </c>
      <c r="D13" s="82" t="s">
        <v>13</v>
      </c>
    </row>
    <row r="14" spans="2:4" ht="34.5" customHeight="1" thickBot="1">
      <c r="B14" s="40">
        <f t="shared" si="0"/>
        <v>124</v>
      </c>
      <c r="C14" s="54" t="s">
        <v>130</v>
      </c>
      <c r="D14" s="82" t="s">
        <v>15</v>
      </c>
    </row>
    <row r="15" spans="2:4" ht="38.25" customHeight="1" thickBot="1">
      <c r="B15" s="40">
        <f t="shared" si="0"/>
        <v>124</v>
      </c>
      <c r="C15" s="54" t="s">
        <v>131</v>
      </c>
      <c r="D15" s="82" t="s">
        <v>132</v>
      </c>
    </row>
    <row r="16" spans="2:4" ht="38.25" customHeight="1" thickBot="1">
      <c r="B16" s="40">
        <f t="shared" si="0"/>
        <v>124</v>
      </c>
      <c r="C16" s="54" t="s">
        <v>133</v>
      </c>
      <c r="D16" s="82" t="s">
        <v>134</v>
      </c>
    </row>
    <row r="17" spans="2:2" ht="18.75">
      <c r="B17" s="35"/>
    </row>
    <row r="18" spans="2:2" ht="15.75">
      <c r="B18" s="52"/>
    </row>
    <row r="19" spans="2:2" ht="15.75">
      <c r="B19" s="53"/>
    </row>
    <row r="20" spans="2:2" ht="15.75">
      <c r="B20" s="52"/>
    </row>
  </sheetData>
  <mergeCells count="5">
    <mergeCell ref="D1:D2"/>
    <mergeCell ref="B3:D3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Normal="100" workbookViewId="0">
      <selection activeCell="C50" sqref="C50"/>
    </sheetView>
  </sheetViews>
  <sheetFormatPr defaultRowHeight="12.75"/>
  <cols>
    <col min="1" max="1" width="33.85546875" customWidth="1"/>
    <col min="2" max="2" width="49.140625" customWidth="1"/>
    <col min="3" max="3" width="15.28515625" customWidth="1"/>
    <col min="4" max="4" width="15.5703125" customWidth="1"/>
    <col min="5" max="5" width="18" customWidth="1"/>
  </cols>
  <sheetData>
    <row r="1" spans="1:5">
      <c r="A1" s="30"/>
      <c r="B1" s="30"/>
      <c r="C1" s="30"/>
      <c r="D1" s="379"/>
      <c r="E1" s="380" t="s">
        <v>360</v>
      </c>
    </row>
    <row r="2" spans="1:5">
      <c r="A2" s="30"/>
      <c r="B2" s="30"/>
      <c r="C2" s="30"/>
      <c r="D2" s="379"/>
      <c r="E2" s="380" t="s">
        <v>43</v>
      </c>
    </row>
    <row r="3" spans="1:5">
      <c r="A3" s="30"/>
      <c r="B3" s="30"/>
      <c r="C3" s="30"/>
      <c r="D3" s="379"/>
      <c r="E3" s="380" t="s">
        <v>44</v>
      </c>
    </row>
    <row r="4" spans="1:5">
      <c r="A4" s="30"/>
      <c r="B4" s="30"/>
      <c r="C4" s="30"/>
      <c r="D4" s="379"/>
      <c r="E4" s="380" t="s">
        <v>361</v>
      </c>
    </row>
    <row r="5" spans="1:5">
      <c r="A5" s="30"/>
      <c r="B5" s="30"/>
      <c r="C5" s="30"/>
      <c r="D5" s="166"/>
      <c r="E5" s="166"/>
    </row>
    <row r="6" spans="1:5" ht="37.5" customHeight="1">
      <c r="A6" s="476" t="s">
        <v>362</v>
      </c>
      <c r="B6" s="477"/>
      <c r="C6" s="477"/>
      <c r="D6" s="477"/>
      <c r="E6" s="477"/>
    </row>
    <row r="7" spans="1:5" ht="13.5" thickBot="1">
      <c r="A7" s="30"/>
      <c r="B7" s="30"/>
      <c r="C7" s="30"/>
      <c r="D7" s="30"/>
      <c r="E7" s="31" t="s">
        <v>0</v>
      </c>
    </row>
    <row r="8" spans="1:5" ht="29.25" thickBot="1">
      <c r="A8" s="163" t="s">
        <v>243</v>
      </c>
      <c r="B8" s="163" t="s">
        <v>244</v>
      </c>
      <c r="C8" s="164">
        <v>2023</v>
      </c>
      <c r="D8" s="164">
        <v>2024</v>
      </c>
      <c r="E8" s="165">
        <v>2025</v>
      </c>
    </row>
    <row r="9" spans="1:5" ht="15" customHeight="1">
      <c r="A9" s="300">
        <v>1</v>
      </c>
      <c r="B9" s="312">
        <v>2</v>
      </c>
      <c r="C9" s="313">
        <v>3</v>
      </c>
      <c r="D9" s="313" t="s">
        <v>46</v>
      </c>
      <c r="E9" s="314">
        <v>5</v>
      </c>
    </row>
    <row r="10" spans="1:5" ht="21" customHeight="1">
      <c r="A10" s="301" t="s">
        <v>47</v>
      </c>
      <c r="B10" s="167" t="s">
        <v>245</v>
      </c>
      <c r="C10" s="168">
        <f>C11+C52</f>
        <v>5123000</v>
      </c>
      <c r="D10" s="168">
        <f>D11+D52</f>
        <v>4497500</v>
      </c>
      <c r="E10" s="315">
        <f>E11+E52</f>
        <v>4635400</v>
      </c>
    </row>
    <row r="11" spans="1:5" ht="15" customHeight="1">
      <c r="A11" s="302" t="s">
        <v>49</v>
      </c>
      <c r="B11" s="292" t="s">
        <v>48</v>
      </c>
      <c r="C11" s="293">
        <f>C12+C18+C28+C36+C48</f>
        <v>1409000</v>
      </c>
      <c r="D11" s="293">
        <f>D12+D18+D28+D36</f>
        <v>1363000</v>
      </c>
      <c r="E11" s="316">
        <f>E12+E18+E28+E36</f>
        <v>1439000</v>
      </c>
    </row>
    <row r="12" spans="1:5" ht="15.75" customHeight="1">
      <c r="A12" s="302" t="s">
        <v>51</v>
      </c>
      <c r="B12" s="292" t="s">
        <v>50</v>
      </c>
      <c r="C12" s="294">
        <f>C13</f>
        <v>169000</v>
      </c>
      <c r="D12" s="294">
        <f>D13</f>
        <v>206000</v>
      </c>
      <c r="E12" s="317">
        <f>E13</f>
        <v>262000</v>
      </c>
    </row>
    <row r="13" spans="1:5" ht="15" customHeight="1">
      <c r="A13" s="303" t="s">
        <v>53</v>
      </c>
      <c r="B13" s="169" t="s">
        <v>52</v>
      </c>
      <c r="C13" s="170">
        <f>C14+C16</f>
        <v>169000</v>
      </c>
      <c r="D13" s="170">
        <f>D14+D16</f>
        <v>206000</v>
      </c>
      <c r="E13" s="171">
        <f>E14+E16</f>
        <v>262000</v>
      </c>
    </row>
    <row r="14" spans="1:5" ht="12" customHeight="1">
      <c r="A14" s="303" t="s">
        <v>55</v>
      </c>
      <c r="B14" s="169" t="s">
        <v>54</v>
      </c>
      <c r="C14" s="170">
        <f>C15</f>
        <v>169000</v>
      </c>
      <c r="D14" s="170">
        <f>D15</f>
        <v>206000</v>
      </c>
      <c r="E14" s="171">
        <f>E15</f>
        <v>262000</v>
      </c>
    </row>
    <row r="15" spans="1:5" ht="60.75" customHeight="1">
      <c r="A15" s="304">
        <v>1.8210102010011002E+17</v>
      </c>
      <c r="B15" s="169" t="s">
        <v>363</v>
      </c>
      <c r="C15" s="170">
        <v>169000</v>
      </c>
      <c r="D15" s="170">
        <v>206000</v>
      </c>
      <c r="E15" s="171">
        <v>262000</v>
      </c>
    </row>
    <row r="16" spans="1:5" ht="35.25" customHeight="1">
      <c r="A16" s="303" t="s">
        <v>208</v>
      </c>
      <c r="B16" s="169" t="s">
        <v>207</v>
      </c>
      <c r="C16" s="170">
        <f>C17</f>
        <v>0</v>
      </c>
      <c r="D16" s="170">
        <f>D17</f>
        <v>0</v>
      </c>
      <c r="E16" s="171">
        <f>E17</f>
        <v>0</v>
      </c>
    </row>
    <row r="17" spans="1:5" ht="37.5" customHeight="1">
      <c r="A17" s="381">
        <v>1.8210102030011001E+19</v>
      </c>
      <c r="B17" s="169" t="s">
        <v>364</v>
      </c>
      <c r="C17" s="170">
        <v>0</v>
      </c>
      <c r="D17" s="170">
        <v>0</v>
      </c>
      <c r="E17" s="171">
        <v>0</v>
      </c>
    </row>
    <row r="18" spans="1:5" ht="24" customHeight="1">
      <c r="A18" s="302" t="s">
        <v>57</v>
      </c>
      <c r="B18" s="292" t="s">
        <v>56</v>
      </c>
      <c r="C18" s="294">
        <f>C19</f>
        <v>618000</v>
      </c>
      <c r="D18" s="294">
        <f>D19</f>
        <v>649000</v>
      </c>
      <c r="E18" s="317">
        <f>E19</f>
        <v>680000</v>
      </c>
    </row>
    <row r="19" spans="1:5" ht="26.25" customHeight="1">
      <c r="A19" s="304" t="s">
        <v>59</v>
      </c>
      <c r="B19" s="169" t="s">
        <v>58</v>
      </c>
      <c r="C19" s="170">
        <f>C20+C22+C25+C26</f>
        <v>618000</v>
      </c>
      <c r="D19" s="170">
        <f>D20+D22+D24+D26</f>
        <v>649000</v>
      </c>
      <c r="E19" s="171">
        <f>E20+E22+E24+E27</f>
        <v>680000</v>
      </c>
    </row>
    <row r="20" spans="1:5" ht="49.5" customHeight="1">
      <c r="A20" s="304">
        <v>1.001030223001E+17</v>
      </c>
      <c r="B20" s="169" t="s">
        <v>206</v>
      </c>
      <c r="C20" s="170">
        <f>C21</f>
        <v>293000</v>
      </c>
      <c r="D20" s="170">
        <f>D21</f>
        <v>310000</v>
      </c>
      <c r="E20" s="171">
        <f>E21</f>
        <v>325000</v>
      </c>
    </row>
    <row r="21" spans="1:5" ht="71.25" customHeight="1">
      <c r="A21" s="304">
        <v>1.001030223101E+17</v>
      </c>
      <c r="B21" s="169" t="s">
        <v>205</v>
      </c>
      <c r="C21" s="170">
        <v>293000</v>
      </c>
      <c r="D21" s="170">
        <v>310000</v>
      </c>
      <c r="E21" s="171">
        <v>325000</v>
      </c>
    </row>
    <row r="22" spans="1:5" ht="56.25" customHeight="1">
      <c r="A22" s="304">
        <v>1.001030224001E+17</v>
      </c>
      <c r="B22" s="169" t="s">
        <v>204</v>
      </c>
      <c r="C22" s="170">
        <f>C23</f>
        <v>2000</v>
      </c>
      <c r="D22" s="170">
        <f>D23</f>
        <v>2000</v>
      </c>
      <c r="E22" s="171">
        <f>E23</f>
        <v>2000</v>
      </c>
    </row>
    <row r="23" spans="1:5" ht="79.5" customHeight="1">
      <c r="A23" s="304">
        <v>1.001030224101E+17</v>
      </c>
      <c r="B23" s="169" t="s">
        <v>203</v>
      </c>
      <c r="C23" s="170">
        <v>2000</v>
      </c>
      <c r="D23" s="170">
        <v>2000</v>
      </c>
      <c r="E23" s="171">
        <v>2000</v>
      </c>
    </row>
    <row r="24" spans="1:5" ht="48" customHeight="1">
      <c r="A24" s="304">
        <v>1.001030225001E+17</v>
      </c>
      <c r="B24" s="169" t="s">
        <v>60</v>
      </c>
      <c r="C24" s="170">
        <f>C25</f>
        <v>362000</v>
      </c>
      <c r="D24" s="170">
        <f>D25</f>
        <v>378000</v>
      </c>
      <c r="E24" s="171">
        <f>E25</f>
        <v>393000</v>
      </c>
    </row>
    <row r="25" spans="1:5" ht="70.5" customHeight="1">
      <c r="A25" s="304">
        <v>1.001030225101E+17</v>
      </c>
      <c r="B25" s="169" t="s">
        <v>202</v>
      </c>
      <c r="C25" s="170">
        <v>362000</v>
      </c>
      <c r="D25" s="170">
        <v>378000</v>
      </c>
      <c r="E25" s="171">
        <v>393000</v>
      </c>
    </row>
    <row r="26" spans="1:5" ht="46.5" customHeight="1">
      <c r="A26" s="304">
        <v>1.001030226001E+17</v>
      </c>
      <c r="B26" s="169" t="s">
        <v>201</v>
      </c>
      <c r="C26" s="170">
        <f>C27</f>
        <v>-39000</v>
      </c>
      <c r="D26" s="170">
        <f>D27</f>
        <v>-41000</v>
      </c>
      <c r="E26" s="171">
        <f>E27</f>
        <v>-40000</v>
      </c>
    </row>
    <row r="27" spans="1:5" ht="71.25" customHeight="1">
      <c r="A27" s="304">
        <v>1.001030226101E+17</v>
      </c>
      <c r="B27" s="169" t="s">
        <v>200</v>
      </c>
      <c r="C27" s="170">
        <v>-39000</v>
      </c>
      <c r="D27" s="170">
        <v>-41000</v>
      </c>
      <c r="E27" s="171">
        <v>-40000</v>
      </c>
    </row>
    <row r="28" spans="1:5" ht="17.25" customHeight="1">
      <c r="A28" s="302" t="s">
        <v>62</v>
      </c>
      <c r="B28" s="292" t="s">
        <v>61</v>
      </c>
      <c r="C28" s="294">
        <f>C31+C33</f>
        <v>60000</v>
      </c>
      <c r="D28" s="294">
        <f>D31+D33</f>
        <v>63000</v>
      </c>
      <c r="E28" s="317">
        <f>E31+E33</f>
        <v>65000</v>
      </c>
    </row>
    <row r="29" spans="1:5" ht="36.75" customHeight="1">
      <c r="A29" s="303" t="s">
        <v>89</v>
      </c>
      <c r="B29" s="169" t="s">
        <v>198</v>
      </c>
      <c r="C29" s="170">
        <f>C30</f>
        <v>0</v>
      </c>
      <c r="D29" s="170">
        <f>D30</f>
        <v>0</v>
      </c>
      <c r="E29" s="171">
        <f>E30</f>
        <v>0</v>
      </c>
    </row>
    <row r="30" spans="1:5" ht="36" customHeight="1">
      <c r="A30" s="303" t="s">
        <v>365</v>
      </c>
      <c r="B30" s="169" t="s">
        <v>198</v>
      </c>
      <c r="C30" s="170">
        <f t="shared" ref="C30:E31" si="0">C31</f>
        <v>0</v>
      </c>
      <c r="D30" s="170">
        <f t="shared" si="0"/>
        <v>0</v>
      </c>
      <c r="E30" s="171">
        <f t="shared" si="0"/>
        <v>0</v>
      </c>
    </row>
    <row r="31" spans="1:5" ht="37.5" customHeight="1">
      <c r="A31" s="303" t="s">
        <v>199</v>
      </c>
      <c r="B31" s="169" t="s">
        <v>198</v>
      </c>
      <c r="C31" s="170">
        <f t="shared" si="0"/>
        <v>0</v>
      </c>
      <c r="D31" s="170">
        <f t="shared" si="0"/>
        <v>0</v>
      </c>
      <c r="E31" s="171">
        <f t="shared" si="0"/>
        <v>0</v>
      </c>
    </row>
    <row r="32" spans="1:5" ht="47.25" customHeight="1">
      <c r="A32" s="304">
        <v>1.8210501021011002E+17</v>
      </c>
      <c r="B32" s="169" t="s">
        <v>366</v>
      </c>
      <c r="C32" s="170">
        <v>0</v>
      </c>
      <c r="D32" s="170">
        <v>0</v>
      </c>
      <c r="E32" s="171">
        <v>0</v>
      </c>
    </row>
    <row r="33" spans="1:5" ht="14.25" customHeight="1">
      <c r="A33" s="303" t="s">
        <v>64</v>
      </c>
      <c r="B33" s="169" t="s">
        <v>63</v>
      </c>
      <c r="C33" s="170">
        <f t="shared" ref="C33:E34" si="1">C34</f>
        <v>60000</v>
      </c>
      <c r="D33" s="170">
        <f t="shared" si="1"/>
        <v>63000</v>
      </c>
      <c r="E33" s="171">
        <f t="shared" si="1"/>
        <v>65000</v>
      </c>
    </row>
    <row r="34" spans="1:5" ht="15" customHeight="1">
      <c r="A34" s="303" t="s">
        <v>65</v>
      </c>
      <c r="B34" s="169" t="s">
        <v>63</v>
      </c>
      <c r="C34" s="170">
        <f t="shared" si="1"/>
        <v>60000</v>
      </c>
      <c r="D34" s="170">
        <f t="shared" si="1"/>
        <v>63000</v>
      </c>
      <c r="E34" s="171">
        <f t="shared" si="1"/>
        <v>65000</v>
      </c>
    </row>
    <row r="35" spans="1:5" ht="21.75" customHeight="1">
      <c r="A35" s="304">
        <v>1.8210503010011002E+17</v>
      </c>
      <c r="B35" s="169" t="s">
        <v>367</v>
      </c>
      <c r="C35" s="170">
        <v>60000</v>
      </c>
      <c r="D35" s="170">
        <v>63000</v>
      </c>
      <c r="E35" s="171">
        <v>65000</v>
      </c>
    </row>
    <row r="36" spans="1:5" ht="14.25" customHeight="1">
      <c r="A36" s="302" t="s">
        <v>67</v>
      </c>
      <c r="B36" s="292" t="s">
        <v>66</v>
      </c>
      <c r="C36" s="294">
        <f>C37+C40</f>
        <v>467000</v>
      </c>
      <c r="D36" s="294">
        <f>D37+D40</f>
        <v>445000</v>
      </c>
      <c r="E36" s="317">
        <f>E37+E40</f>
        <v>432000</v>
      </c>
    </row>
    <row r="37" spans="1:5" ht="18" customHeight="1">
      <c r="A37" s="303" t="s">
        <v>69</v>
      </c>
      <c r="B37" s="169" t="s">
        <v>68</v>
      </c>
      <c r="C37" s="170">
        <f t="shared" ref="C37:E38" si="2">C38</f>
        <v>26000</v>
      </c>
      <c r="D37" s="170">
        <f t="shared" si="2"/>
        <v>26000</v>
      </c>
      <c r="E37" s="171">
        <f t="shared" si="2"/>
        <v>26000</v>
      </c>
    </row>
    <row r="38" spans="1:5" ht="36.75" customHeight="1">
      <c r="A38" s="303" t="s">
        <v>71</v>
      </c>
      <c r="B38" s="169" t="s">
        <v>70</v>
      </c>
      <c r="C38" s="170">
        <f t="shared" si="2"/>
        <v>26000</v>
      </c>
      <c r="D38" s="170">
        <f t="shared" si="2"/>
        <v>26000</v>
      </c>
      <c r="E38" s="171">
        <f t="shared" si="2"/>
        <v>26000</v>
      </c>
    </row>
    <row r="39" spans="1:5" ht="47.25" customHeight="1">
      <c r="A39" s="305">
        <v>1.8210601030100998E+17</v>
      </c>
      <c r="B39" s="169" t="s">
        <v>368</v>
      </c>
      <c r="C39" s="170">
        <v>26000</v>
      </c>
      <c r="D39" s="170">
        <v>26000</v>
      </c>
      <c r="E39" s="171">
        <v>26000</v>
      </c>
    </row>
    <row r="40" spans="1:5" ht="13.5" customHeight="1">
      <c r="A40" s="303" t="s">
        <v>73</v>
      </c>
      <c r="B40" s="169" t="s">
        <v>72</v>
      </c>
      <c r="C40" s="170">
        <f>C44+C41</f>
        <v>441000</v>
      </c>
      <c r="D40" s="170">
        <f>D44+D41</f>
        <v>419000</v>
      </c>
      <c r="E40" s="171">
        <f>E44+E41</f>
        <v>406000</v>
      </c>
    </row>
    <row r="41" spans="1:5" ht="13.5" customHeight="1">
      <c r="A41" s="303" t="s">
        <v>369</v>
      </c>
      <c r="B41" s="169" t="s">
        <v>370</v>
      </c>
      <c r="C41" s="170">
        <f t="shared" ref="C41:E42" si="3">C42</f>
        <v>2000</v>
      </c>
      <c r="D41" s="170">
        <f t="shared" si="3"/>
        <v>2000</v>
      </c>
      <c r="E41" s="171">
        <f t="shared" si="3"/>
        <v>10000</v>
      </c>
    </row>
    <row r="42" spans="1:5" ht="27.75" customHeight="1">
      <c r="A42" s="303" t="s">
        <v>371</v>
      </c>
      <c r="B42" s="169" t="s">
        <v>372</v>
      </c>
      <c r="C42" s="170">
        <f t="shared" si="3"/>
        <v>2000</v>
      </c>
      <c r="D42" s="170">
        <f t="shared" si="3"/>
        <v>2000</v>
      </c>
      <c r="E42" s="171">
        <f t="shared" si="3"/>
        <v>10000</v>
      </c>
    </row>
    <row r="43" spans="1:5" ht="48" customHeight="1">
      <c r="A43" s="306">
        <v>1.8210606033101001E+19</v>
      </c>
      <c r="B43" s="169" t="s">
        <v>373</v>
      </c>
      <c r="C43" s="170">
        <v>2000</v>
      </c>
      <c r="D43" s="170">
        <v>2000</v>
      </c>
      <c r="E43" s="171">
        <v>10000</v>
      </c>
    </row>
    <row r="44" spans="1:5" ht="14.25" customHeight="1">
      <c r="A44" s="303" t="s">
        <v>73</v>
      </c>
      <c r="B44" s="169" t="s">
        <v>72</v>
      </c>
      <c r="C44" s="170">
        <f t="shared" ref="C44:E45" si="4">C45</f>
        <v>439000</v>
      </c>
      <c r="D44" s="170">
        <f t="shared" si="4"/>
        <v>417000</v>
      </c>
      <c r="E44" s="171">
        <f t="shared" si="4"/>
        <v>396000</v>
      </c>
    </row>
    <row r="45" spans="1:5" ht="15.75" customHeight="1">
      <c r="A45" s="303" t="s">
        <v>75</v>
      </c>
      <c r="B45" s="169" t="s">
        <v>74</v>
      </c>
      <c r="C45" s="170">
        <f t="shared" si="4"/>
        <v>439000</v>
      </c>
      <c r="D45" s="170">
        <f t="shared" si="4"/>
        <v>417000</v>
      </c>
      <c r="E45" s="171">
        <f t="shared" si="4"/>
        <v>396000</v>
      </c>
    </row>
    <row r="46" spans="1:5" ht="27.75" customHeight="1">
      <c r="A46" s="303" t="s">
        <v>77</v>
      </c>
      <c r="B46" s="169" t="s">
        <v>76</v>
      </c>
      <c r="C46" s="170">
        <f>C47</f>
        <v>439000</v>
      </c>
      <c r="D46" s="170">
        <f>D47</f>
        <v>417000</v>
      </c>
      <c r="E46" s="171">
        <f>E47</f>
        <v>396000</v>
      </c>
    </row>
    <row r="47" spans="1:5" ht="46.5" customHeight="1">
      <c r="A47" s="306">
        <v>1.8210606043100998E+17</v>
      </c>
      <c r="B47" s="169" t="s">
        <v>78</v>
      </c>
      <c r="C47" s="170">
        <v>439000</v>
      </c>
      <c r="D47" s="170">
        <v>417000</v>
      </c>
      <c r="E47" s="171">
        <v>396000</v>
      </c>
    </row>
    <row r="48" spans="1:5" ht="17.25" customHeight="1">
      <c r="A48" s="307">
        <v>0</v>
      </c>
      <c r="B48" s="292" t="s">
        <v>232</v>
      </c>
      <c r="C48" s="294">
        <f t="shared" ref="C48:E50" si="5">C49</f>
        <v>95000</v>
      </c>
      <c r="D48" s="294">
        <f t="shared" si="5"/>
        <v>0</v>
      </c>
      <c r="E48" s="317">
        <f t="shared" si="5"/>
        <v>0</v>
      </c>
    </row>
    <row r="49" spans="1:5" ht="15" customHeight="1">
      <c r="A49" s="308">
        <v>0</v>
      </c>
      <c r="B49" s="169" t="s">
        <v>231</v>
      </c>
      <c r="C49" s="170">
        <f t="shared" si="5"/>
        <v>95000</v>
      </c>
      <c r="D49" s="170">
        <f t="shared" si="5"/>
        <v>0</v>
      </c>
      <c r="E49" s="171">
        <f t="shared" si="5"/>
        <v>0</v>
      </c>
    </row>
    <row r="50" spans="1:5" ht="18.75" customHeight="1">
      <c r="A50" s="382">
        <v>1.24117150301E+17</v>
      </c>
      <c r="B50" s="169" t="s">
        <v>229</v>
      </c>
      <c r="C50" s="170">
        <f t="shared" si="5"/>
        <v>95000</v>
      </c>
      <c r="D50" s="170">
        <f t="shared" si="5"/>
        <v>0</v>
      </c>
      <c r="E50" s="171">
        <f t="shared" si="5"/>
        <v>0</v>
      </c>
    </row>
    <row r="51" spans="1:5" ht="25.5" customHeight="1">
      <c r="A51" s="383">
        <v>0</v>
      </c>
      <c r="B51" s="169" t="s">
        <v>230</v>
      </c>
      <c r="C51" s="170">
        <v>95000</v>
      </c>
      <c r="D51" s="170">
        <v>0</v>
      </c>
      <c r="E51" s="171">
        <v>0</v>
      </c>
    </row>
    <row r="52" spans="1:5" ht="19.5" customHeight="1">
      <c r="A52" s="302" t="s">
        <v>80</v>
      </c>
      <c r="B52" s="292" t="s">
        <v>79</v>
      </c>
      <c r="C52" s="293">
        <f>C53</f>
        <v>3714000</v>
      </c>
      <c r="D52" s="293">
        <f>D53</f>
        <v>3134500</v>
      </c>
      <c r="E52" s="316">
        <f>E53</f>
        <v>3196400</v>
      </c>
    </row>
    <row r="53" spans="1:5" ht="23.25" customHeight="1">
      <c r="A53" s="303" t="s">
        <v>82</v>
      </c>
      <c r="B53" s="169" t="s">
        <v>81</v>
      </c>
      <c r="C53" s="170">
        <f>C54+C65+C67+C61</f>
        <v>3714000</v>
      </c>
      <c r="D53" s="170">
        <f>D54+D65</f>
        <v>3134500</v>
      </c>
      <c r="E53" s="171">
        <f>E54+E65+E61</f>
        <v>3196400</v>
      </c>
    </row>
    <row r="54" spans="1:5" ht="18" customHeight="1">
      <c r="A54" s="303" t="s">
        <v>197</v>
      </c>
      <c r="B54" s="169" t="s">
        <v>83</v>
      </c>
      <c r="C54" s="172">
        <f>C55+C59+C57</f>
        <v>3317500</v>
      </c>
      <c r="D54" s="170">
        <f>D56+D60</f>
        <v>3000000</v>
      </c>
      <c r="E54" s="171">
        <f>E55+E59</f>
        <v>3057000</v>
      </c>
    </row>
    <row r="55" spans="1:5" ht="17.25" customHeight="1">
      <c r="A55" s="303" t="s">
        <v>322</v>
      </c>
      <c r="B55" s="169" t="s">
        <v>84</v>
      </c>
      <c r="C55" s="172">
        <f>C56</f>
        <v>2896000</v>
      </c>
      <c r="D55" s="170">
        <f>D56</f>
        <v>2965000</v>
      </c>
      <c r="E55" s="171">
        <f>E56</f>
        <v>3022000</v>
      </c>
    </row>
    <row r="56" spans="1:5" ht="23.25" customHeight="1">
      <c r="A56" s="309">
        <v>1.24202150011E+17</v>
      </c>
      <c r="B56" s="169" t="s">
        <v>321</v>
      </c>
      <c r="C56" s="172">
        <v>2896000</v>
      </c>
      <c r="D56" s="170">
        <v>2965000</v>
      </c>
      <c r="E56" s="171">
        <v>3022000</v>
      </c>
    </row>
    <row r="57" spans="1:5" ht="24.75" customHeight="1">
      <c r="A57" s="303" t="s">
        <v>374</v>
      </c>
      <c r="B57" s="169" t="s">
        <v>375</v>
      </c>
      <c r="C57" s="172">
        <f>C58</f>
        <v>386500</v>
      </c>
      <c r="D57" s="170">
        <f>D58</f>
        <v>0</v>
      </c>
      <c r="E57" s="171">
        <f>E58</f>
        <v>0</v>
      </c>
    </row>
    <row r="58" spans="1:5" ht="24.75" customHeight="1">
      <c r="A58" s="309">
        <v>1.2420215002100001E+19</v>
      </c>
      <c r="B58" s="169" t="s">
        <v>86</v>
      </c>
      <c r="C58" s="172">
        <v>386500</v>
      </c>
      <c r="D58" s="170">
        <v>0</v>
      </c>
      <c r="E58" s="171">
        <v>0</v>
      </c>
    </row>
    <row r="59" spans="1:5" ht="36" customHeight="1">
      <c r="A59" s="303" t="s">
        <v>224</v>
      </c>
      <c r="B59" s="169" t="s">
        <v>376</v>
      </c>
      <c r="C59" s="172">
        <f>C60</f>
        <v>35000</v>
      </c>
      <c r="D59" s="170">
        <f>D60</f>
        <v>35000</v>
      </c>
      <c r="E59" s="171">
        <f>E60</f>
        <v>35000</v>
      </c>
    </row>
    <row r="60" spans="1:5" ht="24" customHeight="1">
      <c r="A60" s="309">
        <v>1.24202160011E+17</v>
      </c>
      <c r="B60" s="169" t="s">
        <v>226</v>
      </c>
      <c r="C60" s="172">
        <v>35000</v>
      </c>
      <c r="D60" s="170">
        <v>35000</v>
      </c>
      <c r="E60" s="171">
        <v>35000</v>
      </c>
    </row>
    <row r="61" spans="1:5" ht="22.5">
      <c r="A61" s="303" t="s">
        <v>377</v>
      </c>
      <c r="B61" s="169" t="s">
        <v>324</v>
      </c>
      <c r="C61" s="170">
        <f t="shared" ref="C61:E62" si="6">C62</f>
        <v>0</v>
      </c>
      <c r="D61" s="170">
        <f t="shared" si="6"/>
        <v>0</v>
      </c>
      <c r="E61" s="171">
        <f t="shared" si="6"/>
        <v>0</v>
      </c>
    </row>
    <row r="62" spans="1:5">
      <c r="A62" s="303" t="s">
        <v>378</v>
      </c>
      <c r="B62" s="169" t="s">
        <v>228</v>
      </c>
      <c r="C62" s="170">
        <f t="shared" si="6"/>
        <v>0</v>
      </c>
      <c r="D62" s="170">
        <f t="shared" si="6"/>
        <v>0</v>
      </c>
      <c r="E62" s="171">
        <f t="shared" si="6"/>
        <v>0</v>
      </c>
    </row>
    <row r="63" spans="1:5">
      <c r="A63" s="309">
        <v>1.24202299991E+17</v>
      </c>
      <c r="B63" s="169" t="s">
        <v>227</v>
      </c>
      <c r="C63" s="170">
        <v>0</v>
      </c>
      <c r="D63" s="170">
        <v>0</v>
      </c>
      <c r="E63" s="171">
        <v>0</v>
      </c>
    </row>
    <row r="64" spans="1:5">
      <c r="A64" s="303" t="s">
        <v>379</v>
      </c>
      <c r="B64" s="384" t="s">
        <v>87</v>
      </c>
      <c r="C64" s="170">
        <f>C66</f>
        <v>128500</v>
      </c>
      <c r="D64" s="170">
        <f>D66</f>
        <v>134500</v>
      </c>
      <c r="E64" s="171">
        <f>E66</f>
        <v>139400</v>
      </c>
    </row>
    <row r="65" spans="1:5" ht="33.75">
      <c r="A65" s="303" t="s">
        <v>195</v>
      </c>
      <c r="B65" s="169" t="s">
        <v>380</v>
      </c>
      <c r="C65" s="170">
        <f>C66</f>
        <v>128500</v>
      </c>
      <c r="D65" s="170">
        <f>D66</f>
        <v>134500</v>
      </c>
      <c r="E65" s="171">
        <f>E66</f>
        <v>139400</v>
      </c>
    </row>
    <row r="66" spans="1:5" ht="33.75">
      <c r="A66" s="310">
        <v>1.24202351181E+17</v>
      </c>
      <c r="B66" s="295" t="s">
        <v>381</v>
      </c>
      <c r="C66" s="296">
        <v>128500</v>
      </c>
      <c r="D66" s="296">
        <v>134500</v>
      </c>
      <c r="E66" s="297">
        <v>139400</v>
      </c>
    </row>
    <row r="67" spans="1:5">
      <c r="A67" s="310" t="s">
        <v>331</v>
      </c>
      <c r="B67" s="298" t="s">
        <v>88</v>
      </c>
      <c r="C67" s="299">
        <f>C68</f>
        <v>268000</v>
      </c>
      <c r="D67" s="299">
        <v>0</v>
      </c>
      <c r="E67" s="299">
        <v>0</v>
      </c>
    </row>
    <row r="68" spans="1:5">
      <c r="A68" s="310" t="s">
        <v>332</v>
      </c>
      <c r="B68" s="298" t="s">
        <v>333</v>
      </c>
      <c r="C68" s="385">
        <f>C69</f>
        <v>268000</v>
      </c>
      <c r="D68" s="299">
        <v>0</v>
      </c>
      <c r="E68" s="299">
        <v>0</v>
      </c>
    </row>
    <row r="69" spans="1:5" ht="23.25" thickBot="1">
      <c r="A69" s="311">
        <v>1.24202499991E+17</v>
      </c>
      <c r="B69" s="318" t="s">
        <v>334</v>
      </c>
      <c r="C69" s="319">
        <v>268000</v>
      </c>
      <c r="D69" s="319">
        <v>0</v>
      </c>
      <c r="E69" s="319">
        <v>0</v>
      </c>
    </row>
  </sheetData>
  <mergeCells count="1">
    <mergeCell ref="A6:E6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workbookViewId="0">
      <selection activeCell="G17" sqref="G17"/>
    </sheetView>
  </sheetViews>
  <sheetFormatPr defaultRowHeight="12.75"/>
  <cols>
    <col min="1" max="1" width="72.140625" customWidth="1"/>
    <col min="2" max="3" width="11.140625" customWidth="1"/>
    <col min="4" max="4" width="19" customWidth="1"/>
    <col min="5" max="5" width="16" hidden="1" customWidth="1"/>
    <col min="6" max="6" width="18.5703125" customWidth="1"/>
    <col min="7" max="7" width="18.42578125" customWidth="1"/>
  </cols>
  <sheetData>
    <row r="1" spans="1:7" ht="18.75">
      <c r="A1" s="1" t="s">
        <v>19</v>
      </c>
      <c r="D1" s="1" t="s">
        <v>20</v>
      </c>
      <c r="E1" s="1"/>
    </row>
    <row r="2" spans="1:7" ht="18.75">
      <c r="A2" s="1" t="s">
        <v>21</v>
      </c>
      <c r="D2" s="1" t="s">
        <v>382</v>
      </c>
      <c r="E2" s="1"/>
    </row>
    <row r="3" spans="1:7" ht="18.75">
      <c r="A3" s="1"/>
      <c r="D3" s="1" t="s">
        <v>41</v>
      </c>
      <c r="E3" s="1"/>
    </row>
    <row r="4" spans="1:7" ht="43.5" customHeight="1">
      <c r="A4" s="478" t="s">
        <v>383</v>
      </c>
      <c r="B4" s="479"/>
      <c r="C4" s="479"/>
      <c r="D4" s="479"/>
      <c r="E4" s="479"/>
      <c r="F4" s="461"/>
      <c r="G4" s="461"/>
    </row>
    <row r="5" spans="1:7" ht="20.25" customHeight="1">
      <c r="A5" s="480"/>
      <c r="B5" s="480"/>
      <c r="C5" s="480"/>
      <c r="D5" s="480"/>
      <c r="E5" s="480"/>
      <c r="F5" s="481"/>
      <c r="G5" s="481"/>
    </row>
    <row r="6" spans="1:7" ht="18.75">
      <c r="A6" s="12" t="s">
        <v>246</v>
      </c>
      <c r="B6" s="11" t="s">
        <v>137</v>
      </c>
      <c r="C6" s="11" t="s">
        <v>138</v>
      </c>
      <c r="D6" s="3">
        <v>2023</v>
      </c>
      <c r="E6" s="3" t="s">
        <v>40</v>
      </c>
      <c r="F6" s="28">
        <v>2024</v>
      </c>
      <c r="G6" s="29">
        <v>2025</v>
      </c>
    </row>
    <row r="7" spans="1:7" ht="18.75">
      <c r="A7" s="14" t="s">
        <v>22</v>
      </c>
      <c r="B7" s="13" t="s">
        <v>247</v>
      </c>
      <c r="C7" s="13" t="s">
        <v>248</v>
      </c>
      <c r="D7" s="441">
        <f>D8+D9+D10+D15+D14</f>
        <v>2624500</v>
      </c>
      <c r="E7" s="441" t="e">
        <f>E8+#REF!+E9+E10+#REF!</f>
        <v>#REF!</v>
      </c>
      <c r="F7" s="442">
        <f>F8+F9+F10+F15+F14</f>
        <v>2156490</v>
      </c>
      <c r="G7" s="442">
        <f>G8+G9+G15+G10+G14</f>
        <v>2286490</v>
      </c>
    </row>
    <row r="8" spans="1:7" ht="37.5">
      <c r="A8" s="16" t="s">
        <v>23</v>
      </c>
      <c r="B8" s="15" t="s">
        <v>247</v>
      </c>
      <c r="C8" s="15" t="s">
        <v>249</v>
      </c>
      <c r="D8" s="443">
        <f>'Приложение 8'!Q15</f>
        <v>800000</v>
      </c>
      <c r="E8" s="443"/>
      <c r="F8" s="443">
        <f>'Приложение 8'!R11</f>
        <v>800000</v>
      </c>
      <c r="G8" s="444">
        <f>'Приложение 8'!S11</f>
        <v>800000</v>
      </c>
    </row>
    <row r="9" spans="1:7" ht="75">
      <c r="A9" s="16" t="s">
        <v>24</v>
      </c>
      <c r="B9" s="15" t="s">
        <v>247</v>
      </c>
      <c r="C9" s="15" t="s">
        <v>250</v>
      </c>
      <c r="D9" s="443">
        <f>'Приложение 8'!Q18</f>
        <v>1818500</v>
      </c>
      <c r="E9" s="443"/>
      <c r="F9" s="443">
        <f>'Приложение 8'!R18</f>
        <v>1350490</v>
      </c>
      <c r="G9" s="444">
        <f>'Приложение 8'!S18</f>
        <v>1480490</v>
      </c>
    </row>
    <row r="10" spans="1:7" ht="37.5">
      <c r="A10" s="16" t="s">
        <v>149</v>
      </c>
      <c r="B10" s="15" t="s">
        <v>247</v>
      </c>
      <c r="C10" s="15" t="s">
        <v>251</v>
      </c>
      <c r="D10" s="443">
        <f>'Приложение 8'!Q36</f>
        <v>0</v>
      </c>
      <c r="E10" s="445"/>
      <c r="F10" s="446">
        <f>'Приложение 8'!R36</f>
        <v>0</v>
      </c>
      <c r="G10" s="447">
        <f>'Приложение 8'!S36</f>
        <v>0</v>
      </c>
    </row>
    <row r="11" spans="1:7" ht="18.75" hidden="1">
      <c r="A11" s="17" t="s">
        <v>25</v>
      </c>
      <c r="B11" s="15" t="s">
        <v>36</v>
      </c>
      <c r="C11" s="15" t="s">
        <v>36</v>
      </c>
      <c r="D11" s="443"/>
      <c r="E11" s="443"/>
      <c r="F11" s="446"/>
      <c r="G11" s="447"/>
    </row>
    <row r="12" spans="1:7" ht="18.75" hidden="1">
      <c r="A12" s="14" t="s">
        <v>27</v>
      </c>
      <c r="B12" s="13" t="s">
        <v>26</v>
      </c>
      <c r="C12" s="13" t="s">
        <v>26</v>
      </c>
      <c r="D12" s="442"/>
      <c r="E12" s="442"/>
      <c r="F12" s="446"/>
      <c r="G12" s="447"/>
    </row>
    <row r="13" spans="1:7" ht="18.75" hidden="1">
      <c r="A13" s="17" t="s">
        <v>29</v>
      </c>
      <c r="B13" s="15" t="s">
        <v>28</v>
      </c>
      <c r="C13" s="15" t="s">
        <v>28</v>
      </c>
      <c r="D13" s="443"/>
      <c r="E13" s="448"/>
      <c r="F13" s="446"/>
      <c r="G13" s="447"/>
    </row>
    <row r="14" spans="1:7" ht="18.75">
      <c r="A14" s="17" t="s">
        <v>399</v>
      </c>
      <c r="B14" s="15" t="s">
        <v>247</v>
      </c>
      <c r="C14" s="15" t="s">
        <v>433</v>
      </c>
      <c r="D14" s="443">
        <f>'Приложение 8'!Q42</f>
        <v>5000</v>
      </c>
      <c r="E14" s="446"/>
      <c r="F14" s="443">
        <f>'Приложение 8'!R42</f>
        <v>5000</v>
      </c>
      <c r="G14" s="443">
        <f>'Приложение 8'!S42</f>
        <v>5000</v>
      </c>
    </row>
    <row r="15" spans="1:7" ht="18.75">
      <c r="A15" s="16" t="s">
        <v>25</v>
      </c>
      <c r="B15" s="15" t="s">
        <v>247</v>
      </c>
      <c r="C15" s="15" t="s">
        <v>252</v>
      </c>
      <c r="D15" s="443">
        <f>'Приложение 8'!Q48</f>
        <v>1000</v>
      </c>
      <c r="E15" s="445"/>
      <c r="F15" s="443">
        <f>'Приложение 8'!R48</f>
        <v>1000</v>
      </c>
      <c r="G15" s="443">
        <f>'Приложение 8'!S48</f>
        <v>1000</v>
      </c>
    </row>
    <row r="16" spans="1:7" s="27" customFormat="1" ht="18.75">
      <c r="A16" s="19" t="s">
        <v>27</v>
      </c>
      <c r="B16" s="26" t="s">
        <v>249</v>
      </c>
      <c r="C16" s="26" t="s">
        <v>248</v>
      </c>
      <c r="D16" s="442">
        <f>D17</f>
        <v>128500</v>
      </c>
      <c r="E16" s="441">
        <f>E17</f>
        <v>0</v>
      </c>
      <c r="F16" s="442">
        <f>F17</f>
        <v>134500</v>
      </c>
      <c r="G16" s="449">
        <f>G17</f>
        <v>139400</v>
      </c>
    </row>
    <row r="17" spans="1:7" s="24" customFormat="1" ht="18.75">
      <c r="A17" s="25" t="s">
        <v>29</v>
      </c>
      <c r="B17" s="15" t="s">
        <v>249</v>
      </c>
      <c r="C17" s="15" t="s">
        <v>249</v>
      </c>
      <c r="D17" s="443">
        <f>'Приложение 8'!Q54</f>
        <v>128500</v>
      </c>
      <c r="E17" s="443"/>
      <c r="F17" s="443">
        <f>'Приложение 8'!R54</f>
        <v>134500</v>
      </c>
      <c r="G17" s="444">
        <f>'Приложение 8'!S55</f>
        <v>139400</v>
      </c>
    </row>
    <row r="18" spans="1:7" ht="37.5">
      <c r="A18" s="18" t="s">
        <v>30</v>
      </c>
      <c r="B18" s="13" t="s">
        <v>253</v>
      </c>
      <c r="C18" s="13" t="s">
        <v>248</v>
      </c>
      <c r="D18" s="450">
        <f>D19+D20</f>
        <v>202000</v>
      </c>
      <c r="E18" s="450" t="e">
        <f>#REF!+E19</f>
        <v>#REF!</v>
      </c>
      <c r="F18" s="442">
        <f>F19+F20</f>
        <v>318510</v>
      </c>
      <c r="G18" s="449">
        <f>G19+G20</f>
        <v>309510</v>
      </c>
    </row>
    <row r="19" spans="1:7" ht="18.75">
      <c r="A19" s="17" t="s">
        <v>31</v>
      </c>
      <c r="B19" s="15" t="s">
        <v>253</v>
      </c>
      <c r="C19" s="15" t="s">
        <v>254</v>
      </c>
      <c r="D19" s="451">
        <f>'Приложение 8'!Q72</f>
        <v>200000</v>
      </c>
      <c r="E19" s="451"/>
      <c r="F19" s="443">
        <f>'Приложение 8'!R72</f>
        <v>316510</v>
      </c>
      <c r="G19" s="444">
        <f>'Приложение 8'!S72</f>
        <v>307510</v>
      </c>
    </row>
    <row r="20" spans="1:7" ht="37.5">
      <c r="A20" s="17" t="s">
        <v>214</v>
      </c>
      <c r="B20" s="15" t="s">
        <v>253</v>
      </c>
      <c r="C20" s="15" t="s">
        <v>255</v>
      </c>
      <c r="D20" s="451">
        <f>'Приложение 8'!Q68</f>
        <v>2000</v>
      </c>
      <c r="E20" s="451"/>
      <c r="F20" s="443">
        <f>'Приложение 8'!R68</f>
        <v>2000</v>
      </c>
      <c r="G20" s="444">
        <f>'Приложение 8'!S68</f>
        <v>2000</v>
      </c>
    </row>
    <row r="21" spans="1:7" ht="18.75">
      <c r="A21" s="14" t="s">
        <v>37</v>
      </c>
      <c r="B21" s="13" t="s">
        <v>250</v>
      </c>
      <c r="C21" s="13" t="s">
        <v>248</v>
      </c>
      <c r="D21" s="450">
        <f>D22</f>
        <v>800000</v>
      </c>
      <c r="E21" s="450" t="e">
        <f>E22+#REF!</f>
        <v>#REF!</v>
      </c>
      <c r="F21" s="442">
        <f>F22</f>
        <v>825000</v>
      </c>
      <c r="G21" s="449">
        <f>G22</f>
        <v>800000</v>
      </c>
    </row>
    <row r="22" spans="1:7" s="23" customFormat="1" ht="18.75">
      <c r="A22" s="22" t="s">
        <v>42</v>
      </c>
      <c r="B22" s="21" t="s">
        <v>250</v>
      </c>
      <c r="C22" s="21" t="s">
        <v>256</v>
      </c>
      <c r="D22" s="452">
        <f>'Приложение 8'!Q81</f>
        <v>800000</v>
      </c>
      <c r="E22" s="452"/>
      <c r="F22" s="443">
        <f>'Приложение 8'!R81</f>
        <v>825000</v>
      </c>
      <c r="G22" s="444">
        <f>'Приложение 8'!S81</f>
        <v>800000</v>
      </c>
    </row>
    <row r="23" spans="1:7" ht="18.75">
      <c r="A23" s="14" t="s">
        <v>32</v>
      </c>
      <c r="B23" s="13" t="s">
        <v>257</v>
      </c>
      <c r="C23" s="13" t="s">
        <v>248</v>
      </c>
      <c r="D23" s="450">
        <f>D24</f>
        <v>500000</v>
      </c>
      <c r="E23" s="450">
        <f>E24</f>
        <v>0</v>
      </c>
      <c r="F23" s="442">
        <f>F24</f>
        <v>563000</v>
      </c>
      <c r="G23" s="449">
        <f>G24</f>
        <v>500000</v>
      </c>
    </row>
    <row r="24" spans="1:7" ht="18.75">
      <c r="A24" s="22" t="s">
        <v>33</v>
      </c>
      <c r="B24" s="21" t="s">
        <v>257</v>
      </c>
      <c r="C24" s="21" t="s">
        <v>253</v>
      </c>
      <c r="D24" s="454">
        <f>'Приложение 8'!Q103</f>
        <v>500000</v>
      </c>
      <c r="E24" s="454"/>
      <c r="F24" s="446">
        <f>'Приложение 8'!R103</f>
        <v>563000</v>
      </c>
      <c r="G24" s="447">
        <f>'Приложение 8'!S103</f>
        <v>500000</v>
      </c>
    </row>
    <row r="25" spans="1:7" ht="18.75">
      <c r="A25" s="19" t="s">
        <v>182</v>
      </c>
      <c r="B25" s="13" t="s">
        <v>258</v>
      </c>
      <c r="C25" s="13" t="s">
        <v>248</v>
      </c>
      <c r="D25" s="450">
        <f>D26</f>
        <v>868000</v>
      </c>
      <c r="E25" s="450">
        <f>E26</f>
        <v>0</v>
      </c>
      <c r="F25" s="442">
        <f>F26</f>
        <v>500000</v>
      </c>
      <c r="G25" s="442">
        <f>G26</f>
        <v>600000</v>
      </c>
    </row>
    <row r="26" spans="1:7" ht="18.75">
      <c r="A26" s="17" t="s">
        <v>183</v>
      </c>
      <c r="B26" s="15" t="s">
        <v>258</v>
      </c>
      <c r="C26" s="15" t="s">
        <v>247</v>
      </c>
      <c r="D26" s="451">
        <f>'Приложение 8'!Q122</f>
        <v>868000</v>
      </c>
      <c r="E26" s="451"/>
      <c r="F26" s="443">
        <f>'Приложение 8'!R122</f>
        <v>500000</v>
      </c>
      <c r="G26" s="444">
        <f>'Приложение 8'!S122</f>
        <v>600000</v>
      </c>
    </row>
    <row r="27" spans="1:7" ht="18.75">
      <c r="A27" s="19" t="s">
        <v>35</v>
      </c>
      <c r="B27" s="20"/>
      <c r="C27" s="20"/>
      <c r="D27" s="453">
        <f>D7+D16+D18+D21+D25+D23</f>
        <v>5123000</v>
      </c>
      <c r="E27" s="453" t="e">
        <f>E7+E13+E19+E23+#REF!+E25+#REF!+#REF!+E21+#REF!</f>
        <v>#REF!</v>
      </c>
      <c r="F27" s="441">
        <f>F7+F16+F18+F21+F23+F25</f>
        <v>4497500</v>
      </c>
      <c r="G27" s="455">
        <f>G7+G16+G18+G21+G23+G25</f>
        <v>4635400</v>
      </c>
    </row>
  </sheetData>
  <mergeCells count="1">
    <mergeCell ref="A4:G5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6"/>
  <sheetViews>
    <sheetView topLeftCell="K1" zoomScale="130" zoomScaleNormal="130" workbookViewId="0">
      <selection activeCell="V111" sqref="V111"/>
    </sheetView>
  </sheetViews>
  <sheetFormatPr defaultRowHeight="15.75"/>
  <cols>
    <col min="1" max="1" width="10" style="57" hidden="1" customWidth="1"/>
    <col min="2" max="3" width="10.28515625" style="57" hidden="1" customWidth="1"/>
    <col min="4" max="4" width="5.5703125" style="57" hidden="1" customWidth="1"/>
    <col min="5" max="10" width="10.28515625" style="57" hidden="1" customWidth="1"/>
    <col min="11" max="11" width="83.5703125" style="57" customWidth="1"/>
    <col min="12" max="12" width="5.28515625" style="57" customWidth="1"/>
    <col min="13" max="13" width="5.85546875" style="57" customWidth="1"/>
    <col min="14" max="14" width="6.42578125" style="57" customWidth="1"/>
    <col min="15" max="15" width="4.7109375" style="57" customWidth="1"/>
    <col min="16" max="16" width="4.85546875" style="57" customWidth="1"/>
    <col min="17" max="17" width="10.28515625" style="57" hidden="1" customWidth="1"/>
    <col min="18" max="18" width="9.140625" style="57"/>
    <col min="19" max="19" width="2.28515625" style="57" customWidth="1"/>
    <col min="20" max="20" width="8.85546875" style="57" customWidth="1"/>
    <col min="21" max="21" width="2" style="57" customWidth="1"/>
    <col min="22" max="22" width="13.85546875" style="57" customWidth="1"/>
    <col min="23" max="16384" width="9.140625" style="57"/>
  </cols>
  <sheetData>
    <row r="1" spans="1:22" ht="15.75" customHeight="1">
      <c r="A1" s="55"/>
      <c r="B1" s="55"/>
      <c r="C1" s="552"/>
      <c r="D1" s="552"/>
      <c r="E1" s="552"/>
      <c r="F1" s="552"/>
      <c r="G1" s="55"/>
      <c r="H1" s="552"/>
      <c r="I1" s="552"/>
      <c r="J1" s="552"/>
      <c r="K1" s="552"/>
      <c r="L1" s="55"/>
      <c r="M1" s="55"/>
      <c r="N1" s="55"/>
      <c r="O1" s="552"/>
      <c r="P1" s="552"/>
      <c r="Q1" s="551" t="s">
        <v>135</v>
      </c>
      <c r="R1" s="551"/>
      <c r="S1" s="551"/>
      <c r="T1" s="551"/>
      <c r="U1" s="551"/>
      <c r="V1" s="551"/>
    </row>
    <row r="2" spans="1:22" ht="18" customHeight="1">
      <c r="A2" s="55"/>
      <c r="B2" s="55"/>
      <c r="C2" s="552"/>
      <c r="D2" s="552"/>
      <c r="E2" s="552"/>
      <c r="F2" s="552"/>
      <c r="G2" s="55"/>
      <c r="H2" s="552"/>
      <c r="I2" s="552"/>
      <c r="J2" s="552"/>
      <c r="K2" s="552"/>
      <c r="L2" s="55"/>
      <c r="M2" s="55"/>
      <c r="N2" s="55"/>
      <c r="O2" s="552"/>
      <c r="P2" s="552"/>
      <c r="Q2" s="551" t="s">
        <v>136</v>
      </c>
      <c r="R2" s="551"/>
      <c r="S2" s="551"/>
      <c r="T2" s="551"/>
      <c r="U2" s="551"/>
      <c r="V2" s="551"/>
    </row>
    <row r="3" spans="1:22" ht="13.5" customHeight="1">
      <c r="A3" s="55"/>
      <c r="B3" s="55"/>
      <c r="C3" s="552"/>
      <c r="D3" s="552"/>
      <c r="E3" s="552"/>
      <c r="F3" s="552"/>
      <c r="G3" s="55"/>
      <c r="H3" s="552"/>
      <c r="I3" s="552"/>
      <c r="J3" s="552"/>
      <c r="K3" s="552"/>
      <c r="L3" s="55"/>
      <c r="M3" s="55"/>
      <c r="N3" s="55"/>
      <c r="O3" s="552"/>
      <c r="P3" s="552"/>
      <c r="Q3" s="551" t="s">
        <v>44</v>
      </c>
      <c r="R3" s="551"/>
      <c r="S3" s="551"/>
      <c r="T3" s="551"/>
      <c r="U3" s="551"/>
      <c r="V3" s="551"/>
    </row>
    <row r="4" spans="1:22" ht="12" customHeight="1">
      <c r="A4" s="55"/>
      <c r="B4" s="55"/>
      <c r="C4" s="552"/>
      <c r="D4" s="552"/>
      <c r="E4" s="552"/>
      <c r="F4" s="552"/>
      <c r="G4" s="55"/>
      <c r="H4" s="552"/>
      <c r="I4" s="552"/>
      <c r="J4" s="552"/>
      <c r="K4" s="552"/>
      <c r="L4" s="55"/>
      <c r="M4" s="55"/>
      <c r="N4" s="55"/>
      <c r="O4" s="552"/>
      <c r="P4" s="552"/>
      <c r="Q4" s="551" t="s">
        <v>384</v>
      </c>
      <c r="R4" s="551"/>
      <c r="S4" s="551"/>
      <c r="T4" s="551"/>
      <c r="U4" s="551"/>
      <c r="V4" s="551"/>
    </row>
    <row r="5" spans="1:22" hidden="1">
      <c r="A5" s="55"/>
      <c r="B5" s="55"/>
      <c r="C5" s="552"/>
      <c r="D5" s="552"/>
      <c r="E5" s="552"/>
      <c r="F5" s="552"/>
      <c r="G5" s="55"/>
      <c r="H5" s="552"/>
      <c r="I5" s="552"/>
      <c r="J5" s="552"/>
      <c r="K5" s="552"/>
      <c r="L5" s="55"/>
      <c r="M5" s="55"/>
      <c r="N5" s="55"/>
      <c r="O5" s="552"/>
      <c r="P5" s="552"/>
      <c r="Q5" s="552"/>
      <c r="R5" s="552"/>
      <c r="S5" s="552"/>
      <c r="T5" s="552"/>
      <c r="U5" s="552"/>
      <c r="V5" s="552"/>
    </row>
    <row r="6" spans="1:22" ht="78" customHeight="1">
      <c r="A6" s="553" t="s">
        <v>385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</row>
    <row r="7" spans="1:22" ht="10.5" customHeight="1" thickBot="1">
      <c r="A7" s="58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5"/>
      <c r="Q7" s="555"/>
      <c r="R7" s="563"/>
      <c r="S7" s="563"/>
      <c r="T7" s="564"/>
      <c r="U7" s="564"/>
      <c r="V7" s="59" t="s">
        <v>0</v>
      </c>
    </row>
    <row r="8" spans="1:22" ht="18.75" customHeight="1" thickTop="1" thickBot="1">
      <c r="A8" s="60"/>
      <c r="B8" s="556" t="s">
        <v>45</v>
      </c>
      <c r="C8" s="557"/>
      <c r="D8" s="557"/>
      <c r="E8" s="557"/>
      <c r="F8" s="557"/>
      <c r="G8" s="557"/>
      <c r="H8" s="557"/>
      <c r="I8" s="557"/>
      <c r="J8" s="557"/>
      <c r="K8" s="558"/>
      <c r="L8" s="173" t="s">
        <v>137</v>
      </c>
      <c r="M8" s="173" t="s">
        <v>138</v>
      </c>
      <c r="N8" s="559" t="s">
        <v>139</v>
      </c>
      <c r="O8" s="560"/>
      <c r="P8" s="559" t="s">
        <v>140</v>
      </c>
      <c r="Q8" s="560"/>
      <c r="R8" s="556">
        <v>2023</v>
      </c>
      <c r="S8" s="561"/>
      <c r="T8" s="562">
        <v>2024</v>
      </c>
      <c r="U8" s="561"/>
      <c r="V8" s="174">
        <v>2025</v>
      </c>
    </row>
    <row r="9" spans="1:22" ht="14.25" customHeight="1" thickTop="1">
      <c r="A9" s="510"/>
      <c r="B9" s="565" t="s">
        <v>141</v>
      </c>
      <c r="C9" s="566"/>
      <c r="D9" s="566"/>
      <c r="E9" s="566"/>
      <c r="F9" s="566"/>
      <c r="G9" s="566"/>
      <c r="H9" s="566"/>
      <c r="I9" s="566"/>
      <c r="J9" s="566"/>
      <c r="K9" s="567"/>
      <c r="L9" s="571">
        <v>1</v>
      </c>
      <c r="M9" s="571">
        <v>0</v>
      </c>
      <c r="N9" s="573">
        <v>0</v>
      </c>
      <c r="O9" s="574"/>
      <c r="P9" s="577">
        <v>0</v>
      </c>
      <c r="Q9" s="578"/>
      <c r="R9" s="581">
        <f>R11+R17+R30+R41+R35</f>
        <v>2624500</v>
      </c>
      <c r="S9" s="582"/>
      <c r="T9" s="581">
        <f>T11+T17+T41+T30+T35</f>
        <v>2156490</v>
      </c>
      <c r="U9" s="582"/>
      <c r="V9" s="585">
        <f>V11+V17+V41+V30+V35</f>
        <v>2286490</v>
      </c>
    </row>
    <row r="10" spans="1:22" ht="4.5" customHeight="1" thickBot="1">
      <c r="A10" s="510"/>
      <c r="B10" s="568"/>
      <c r="C10" s="569"/>
      <c r="D10" s="569"/>
      <c r="E10" s="569"/>
      <c r="F10" s="569"/>
      <c r="G10" s="569"/>
      <c r="H10" s="569"/>
      <c r="I10" s="569"/>
      <c r="J10" s="569"/>
      <c r="K10" s="570"/>
      <c r="L10" s="572"/>
      <c r="M10" s="572"/>
      <c r="N10" s="575"/>
      <c r="O10" s="576"/>
      <c r="P10" s="579"/>
      <c r="Q10" s="580"/>
      <c r="R10" s="583"/>
      <c r="S10" s="584"/>
      <c r="T10" s="583"/>
      <c r="U10" s="584"/>
      <c r="V10" s="586"/>
    </row>
    <row r="11" spans="1:22" ht="24.75" customHeight="1">
      <c r="A11" s="510"/>
      <c r="B11" s="511"/>
      <c r="C11" s="587" t="s">
        <v>142</v>
      </c>
      <c r="D11" s="588"/>
      <c r="E11" s="588"/>
      <c r="F11" s="588"/>
      <c r="G11" s="588"/>
      <c r="H11" s="588"/>
      <c r="I11" s="588"/>
      <c r="J11" s="588"/>
      <c r="K11" s="589"/>
      <c r="L11" s="591">
        <v>1</v>
      </c>
      <c r="M11" s="591">
        <v>2</v>
      </c>
      <c r="N11" s="592">
        <v>0</v>
      </c>
      <c r="O11" s="593"/>
      <c r="P11" s="598">
        <v>0</v>
      </c>
      <c r="Q11" s="599"/>
      <c r="R11" s="594">
        <f>R13</f>
        <v>800000</v>
      </c>
      <c r="S11" s="595"/>
      <c r="T11" s="594">
        <f>T13</f>
        <v>800000</v>
      </c>
      <c r="U11" s="595"/>
      <c r="V11" s="596">
        <f>V13</f>
        <v>800000</v>
      </c>
    </row>
    <row r="12" spans="1:22" ht="3.75" customHeight="1" thickBot="1">
      <c r="A12" s="510"/>
      <c r="B12" s="512"/>
      <c r="C12" s="590"/>
      <c r="D12" s="569"/>
      <c r="E12" s="569"/>
      <c r="F12" s="569"/>
      <c r="G12" s="569"/>
      <c r="H12" s="569"/>
      <c r="I12" s="569"/>
      <c r="J12" s="569"/>
      <c r="K12" s="570"/>
      <c r="L12" s="572"/>
      <c r="M12" s="572"/>
      <c r="N12" s="575"/>
      <c r="O12" s="576"/>
      <c r="P12" s="579"/>
      <c r="Q12" s="580"/>
      <c r="R12" s="583"/>
      <c r="S12" s="584"/>
      <c r="T12" s="583"/>
      <c r="U12" s="584"/>
      <c r="V12" s="586"/>
    </row>
    <row r="13" spans="1:22" ht="27" customHeight="1" thickBot="1">
      <c r="A13" s="61"/>
      <c r="B13" s="178"/>
      <c r="C13" s="523"/>
      <c r="D13" s="524"/>
      <c r="E13" s="527" t="s">
        <v>407</v>
      </c>
      <c r="F13" s="528"/>
      <c r="G13" s="528"/>
      <c r="H13" s="528"/>
      <c r="I13" s="528"/>
      <c r="J13" s="528"/>
      <c r="K13" s="597"/>
      <c r="L13" s="63">
        <v>1</v>
      </c>
      <c r="M13" s="63">
        <v>2</v>
      </c>
      <c r="N13" s="488">
        <v>5500000000</v>
      </c>
      <c r="O13" s="497"/>
      <c r="P13" s="501">
        <v>0</v>
      </c>
      <c r="Q13" s="502"/>
      <c r="R13" s="486">
        <f>R14</f>
        <v>800000</v>
      </c>
      <c r="S13" s="496"/>
      <c r="T13" s="486">
        <f>T14</f>
        <v>800000</v>
      </c>
      <c r="U13" s="496"/>
      <c r="V13" s="184">
        <f>V14</f>
        <v>800000</v>
      </c>
    </row>
    <row r="14" spans="1:22" ht="27.75" customHeight="1" thickBot="1">
      <c r="A14" s="61"/>
      <c r="B14" s="178"/>
      <c r="C14" s="523"/>
      <c r="D14" s="524"/>
      <c r="E14" s="525"/>
      <c r="F14" s="526"/>
      <c r="G14" s="527" t="s">
        <v>396</v>
      </c>
      <c r="H14" s="528"/>
      <c r="I14" s="528"/>
      <c r="J14" s="528"/>
      <c r="K14" s="597"/>
      <c r="L14" s="63">
        <v>1</v>
      </c>
      <c r="M14" s="63">
        <v>2</v>
      </c>
      <c r="N14" s="488">
        <v>5540000000</v>
      </c>
      <c r="O14" s="497"/>
      <c r="P14" s="501">
        <v>0</v>
      </c>
      <c r="Q14" s="502"/>
      <c r="R14" s="486">
        <f>R15</f>
        <v>800000</v>
      </c>
      <c r="S14" s="496"/>
      <c r="T14" s="486">
        <f>T15</f>
        <v>800000</v>
      </c>
      <c r="U14" s="496"/>
      <c r="V14" s="184">
        <f>V15</f>
        <v>800000</v>
      </c>
    </row>
    <row r="15" spans="1:22" ht="16.5" customHeight="1" thickBot="1">
      <c r="A15" s="61"/>
      <c r="B15" s="175"/>
      <c r="C15" s="513"/>
      <c r="D15" s="514"/>
      <c r="E15" s="517"/>
      <c r="F15" s="518"/>
      <c r="G15" s="189"/>
      <c r="H15" s="600" t="s">
        <v>143</v>
      </c>
      <c r="I15" s="601"/>
      <c r="J15" s="601"/>
      <c r="K15" s="602"/>
      <c r="L15" s="88">
        <v>1</v>
      </c>
      <c r="M15" s="88">
        <v>2</v>
      </c>
      <c r="N15" s="488">
        <v>5540510010</v>
      </c>
      <c r="O15" s="497"/>
      <c r="P15" s="501">
        <v>0</v>
      </c>
      <c r="Q15" s="502"/>
      <c r="R15" s="486">
        <f>R16</f>
        <v>800000</v>
      </c>
      <c r="S15" s="496"/>
      <c r="T15" s="486">
        <f>T16</f>
        <v>800000</v>
      </c>
      <c r="U15" s="496"/>
      <c r="V15" s="193">
        <f>V16</f>
        <v>800000</v>
      </c>
    </row>
    <row r="16" spans="1:22" ht="17.25" customHeight="1" thickBot="1">
      <c r="A16" s="61"/>
      <c r="B16" s="194"/>
      <c r="C16" s="195"/>
      <c r="D16" s="196"/>
      <c r="E16" s="197"/>
      <c r="F16" s="197"/>
      <c r="G16" s="197"/>
      <c r="H16" s="198"/>
      <c r="I16" s="198"/>
      <c r="J16" s="198"/>
      <c r="K16" s="199" t="s">
        <v>144</v>
      </c>
      <c r="L16" s="200">
        <v>1</v>
      </c>
      <c r="M16" s="200">
        <v>2</v>
      </c>
      <c r="N16" s="488">
        <v>5540510010</v>
      </c>
      <c r="O16" s="497"/>
      <c r="P16" s="86">
        <v>120</v>
      </c>
      <c r="Q16" s="87"/>
      <c r="R16" s="486">
        <f>'Приложение 8'!Q15</f>
        <v>800000</v>
      </c>
      <c r="S16" s="496"/>
      <c r="T16" s="486">
        <f>'Приложение 8'!R15</f>
        <v>800000</v>
      </c>
      <c r="U16" s="496"/>
      <c r="V16" s="201">
        <f>'Приложение 8'!S15</f>
        <v>800000</v>
      </c>
    </row>
    <row r="17" spans="1:22" ht="27.75" customHeight="1" thickBot="1">
      <c r="A17" s="61"/>
      <c r="B17" s="175"/>
      <c r="C17" s="603" t="s">
        <v>145</v>
      </c>
      <c r="D17" s="604"/>
      <c r="E17" s="604"/>
      <c r="F17" s="604"/>
      <c r="G17" s="604"/>
      <c r="H17" s="604"/>
      <c r="I17" s="604"/>
      <c r="J17" s="604"/>
      <c r="K17" s="605"/>
      <c r="L17" s="176">
        <v>1</v>
      </c>
      <c r="M17" s="176">
        <v>4</v>
      </c>
      <c r="N17" s="493">
        <v>0</v>
      </c>
      <c r="O17" s="500"/>
      <c r="P17" s="606">
        <v>0</v>
      </c>
      <c r="Q17" s="607"/>
      <c r="R17" s="489">
        <f>R18</f>
        <v>1818500</v>
      </c>
      <c r="S17" s="499"/>
      <c r="T17" s="491">
        <f>T18</f>
        <v>1350490</v>
      </c>
      <c r="U17" s="498"/>
      <c r="V17" s="202">
        <f>V18</f>
        <v>1480490</v>
      </c>
    </row>
    <row r="18" spans="1:22" ht="33" customHeight="1" thickBot="1">
      <c r="A18" s="61"/>
      <c r="B18" s="178"/>
      <c r="C18" s="523"/>
      <c r="D18" s="524"/>
      <c r="E18" s="527" t="s">
        <v>413</v>
      </c>
      <c r="F18" s="528"/>
      <c r="G18" s="528"/>
      <c r="H18" s="528"/>
      <c r="I18" s="528"/>
      <c r="J18" s="528"/>
      <c r="K18" s="597"/>
      <c r="L18" s="203">
        <v>1</v>
      </c>
      <c r="M18" s="204">
        <v>4</v>
      </c>
      <c r="N18" s="488">
        <v>5500000000</v>
      </c>
      <c r="O18" s="497"/>
      <c r="P18" s="501">
        <v>0</v>
      </c>
      <c r="Q18" s="502"/>
      <c r="R18" s="486">
        <f>R19</f>
        <v>1818500</v>
      </c>
      <c r="S18" s="496"/>
      <c r="T18" s="482">
        <f>T19</f>
        <v>1350490</v>
      </c>
      <c r="U18" s="495"/>
      <c r="V18" s="184">
        <f>V19</f>
        <v>1480490</v>
      </c>
    </row>
    <row r="19" spans="1:22" ht="24.75" customHeight="1" thickBot="1">
      <c r="A19" s="61"/>
      <c r="B19" s="178"/>
      <c r="C19" s="523"/>
      <c r="D19" s="524"/>
      <c r="E19" s="525"/>
      <c r="F19" s="526"/>
      <c r="G19" s="527" t="s">
        <v>396</v>
      </c>
      <c r="H19" s="528"/>
      <c r="I19" s="528"/>
      <c r="J19" s="528"/>
      <c r="K19" s="597"/>
      <c r="L19" s="63">
        <v>1</v>
      </c>
      <c r="M19" s="63">
        <v>4</v>
      </c>
      <c r="N19" s="488">
        <v>5540000000</v>
      </c>
      <c r="O19" s="497"/>
      <c r="P19" s="501">
        <v>0</v>
      </c>
      <c r="Q19" s="502"/>
      <c r="R19" s="486">
        <f>R20+R26</f>
        <v>1818500</v>
      </c>
      <c r="S19" s="496"/>
      <c r="T19" s="482">
        <f>T20+T26</f>
        <v>1350490</v>
      </c>
      <c r="U19" s="495"/>
      <c r="V19" s="184">
        <f>V20+V26</f>
        <v>1480490</v>
      </c>
    </row>
    <row r="20" spans="1:22" ht="21" customHeight="1" thickBot="1">
      <c r="A20" s="61"/>
      <c r="B20" s="178"/>
      <c r="C20" s="523"/>
      <c r="D20" s="524"/>
      <c r="E20" s="525"/>
      <c r="F20" s="526"/>
      <c r="G20" s="527" t="s">
        <v>146</v>
      </c>
      <c r="H20" s="528"/>
      <c r="I20" s="528"/>
      <c r="J20" s="528"/>
      <c r="K20" s="597"/>
      <c r="L20" s="63">
        <v>1</v>
      </c>
      <c r="M20" s="63">
        <v>4</v>
      </c>
      <c r="N20" s="488">
        <v>5540510020</v>
      </c>
      <c r="O20" s="497"/>
      <c r="P20" s="501">
        <v>0</v>
      </c>
      <c r="Q20" s="502"/>
      <c r="R20" s="486">
        <f>R21+R22+R25</f>
        <v>1553910</v>
      </c>
      <c r="S20" s="496"/>
      <c r="T20" s="486">
        <f>T21+T22+T25</f>
        <v>1085900</v>
      </c>
      <c r="U20" s="496"/>
      <c r="V20" s="184">
        <f>V21+V22+V25</f>
        <v>1215900</v>
      </c>
    </row>
    <row r="21" spans="1:22" ht="17.25" customHeight="1" thickBot="1">
      <c r="A21" s="61"/>
      <c r="B21" s="178"/>
      <c r="C21" s="523"/>
      <c r="D21" s="524"/>
      <c r="E21" s="525"/>
      <c r="F21" s="526"/>
      <c r="G21" s="525"/>
      <c r="H21" s="526"/>
      <c r="I21" s="527" t="s">
        <v>144</v>
      </c>
      <c r="J21" s="528"/>
      <c r="K21" s="597"/>
      <c r="L21" s="63">
        <v>1</v>
      </c>
      <c r="M21" s="63">
        <v>4</v>
      </c>
      <c r="N21" s="488">
        <v>5540510020</v>
      </c>
      <c r="O21" s="497"/>
      <c r="P21" s="501">
        <v>120</v>
      </c>
      <c r="Q21" s="502"/>
      <c r="R21" s="486">
        <f>'Приложение 8'!Q22</f>
        <v>570000</v>
      </c>
      <c r="S21" s="496"/>
      <c r="T21" s="482">
        <f>'Приложение 8'!R22</f>
        <v>570000</v>
      </c>
      <c r="U21" s="495"/>
      <c r="V21" s="184">
        <f>'Приложение 8'!S22</f>
        <v>570000</v>
      </c>
    </row>
    <row r="22" spans="1:22" ht="17.25" customHeight="1">
      <c r="A22" s="510"/>
      <c r="B22" s="511"/>
      <c r="C22" s="513"/>
      <c r="D22" s="514"/>
      <c r="E22" s="517"/>
      <c r="F22" s="518"/>
      <c r="G22" s="517"/>
      <c r="H22" s="518"/>
      <c r="I22" s="600" t="s">
        <v>147</v>
      </c>
      <c r="J22" s="601"/>
      <c r="K22" s="602"/>
      <c r="L22" s="611">
        <v>1</v>
      </c>
      <c r="M22" s="611">
        <v>4</v>
      </c>
      <c r="N22" s="613">
        <v>5540510020</v>
      </c>
      <c r="O22" s="614"/>
      <c r="P22" s="530">
        <v>240</v>
      </c>
      <c r="Q22" s="531"/>
      <c r="R22" s="534">
        <f>'Приложение 8'!Q25</f>
        <v>968010</v>
      </c>
      <c r="S22" s="535"/>
      <c r="T22" s="503">
        <f>'Приложение 8'!R25</f>
        <v>500000</v>
      </c>
      <c r="U22" s="504"/>
      <c r="V22" s="617">
        <f>'Приложение 8'!S25</f>
        <v>630000</v>
      </c>
    </row>
    <row r="23" spans="1:22" ht="3.75" customHeight="1" thickBot="1">
      <c r="A23" s="510"/>
      <c r="B23" s="512"/>
      <c r="C23" s="515"/>
      <c r="D23" s="516"/>
      <c r="E23" s="519"/>
      <c r="F23" s="520"/>
      <c r="G23" s="519"/>
      <c r="H23" s="520"/>
      <c r="I23" s="608"/>
      <c r="J23" s="609"/>
      <c r="K23" s="610"/>
      <c r="L23" s="612"/>
      <c r="M23" s="612"/>
      <c r="N23" s="615"/>
      <c r="O23" s="616"/>
      <c r="P23" s="532"/>
      <c r="Q23" s="533"/>
      <c r="R23" s="536"/>
      <c r="S23" s="537"/>
      <c r="T23" s="505"/>
      <c r="U23" s="506"/>
      <c r="V23" s="508"/>
    </row>
    <row r="24" spans="1:22" ht="1.5" hidden="1" customHeight="1" thickBot="1">
      <c r="A24" s="61"/>
      <c r="B24" s="177"/>
      <c r="C24" s="523"/>
      <c r="D24" s="524"/>
      <c r="E24" s="525"/>
      <c r="F24" s="526"/>
      <c r="G24" s="525"/>
      <c r="H24" s="526"/>
      <c r="I24" s="527"/>
      <c r="J24" s="528"/>
      <c r="K24" s="597"/>
      <c r="L24" s="89"/>
      <c r="M24" s="89"/>
      <c r="N24" s="488"/>
      <c r="O24" s="497"/>
      <c r="P24" s="501"/>
      <c r="Q24" s="502"/>
      <c r="R24" s="486"/>
      <c r="S24" s="496"/>
      <c r="T24" s="482"/>
      <c r="U24" s="495"/>
      <c r="V24" s="207"/>
    </row>
    <row r="25" spans="1:22" ht="18.75" customHeight="1" thickBot="1">
      <c r="A25" s="61"/>
      <c r="B25" s="208"/>
      <c r="C25" s="209"/>
      <c r="D25" s="209"/>
      <c r="E25" s="210"/>
      <c r="F25" s="210"/>
      <c r="G25" s="210"/>
      <c r="H25" s="210"/>
      <c r="I25" s="182"/>
      <c r="J25" s="182"/>
      <c r="K25" s="183" t="s">
        <v>88</v>
      </c>
      <c r="L25" s="63">
        <v>1</v>
      </c>
      <c r="M25" s="63">
        <v>4</v>
      </c>
      <c r="N25" s="488">
        <v>5540510080</v>
      </c>
      <c r="O25" s="497"/>
      <c r="P25" s="86">
        <v>540</v>
      </c>
      <c r="Q25" s="87"/>
      <c r="R25" s="486">
        <f>'Приложение 8'!Q29</f>
        <v>15900</v>
      </c>
      <c r="S25" s="496"/>
      <c r="T25" s="482">
        <f>'Приложение 8'!R29</f>
        <v>15900</v>
      </c>
      <c r="U25" s="495"/>
      <c r="V25" s="184">
        <f>'Приложение 8'!S29</f>
        <v>15900</v>
      </c>
    </row>
    <row r="26" spans="1:22" ht="40.5" customHeight="1" thickBot="1">
      <c r="A26" s="61"/>
      <c r="B26" s="208"/>
      <c r="C26" s="209"/>
      <c r="D26" s="209"/>
      <c r="E26" s="210"/>
      <c r="F26" s="210"/>
      <c r="G26" s="210"/>
      <c r="H26" s="210"/>
      <c r="I26" s="182"/>
      <c r="J26" s="182"/>
      <c r="K26" s="359" t="s">
        <v>148</v>
      </c>
      <c r="L26" s="62">
        <v>1</v>
      </c>
      <c r="M26" s="62">
        <v>4</v>
      </c>
      <c r="N26" s="493">
        <v>5540515010</v>
      </c>
      <c r="O26" s="500"/>
      <c r="P26" s="360">
        <v>0</v>
      </c>
      <c r="Q26" s="361"/>
      <c r="R26" s="489">
        <f>R27</f>
        <v>264590</v>
      </c>
      <c r="S26" s="499"/>
      <c r="T26" s="491">
        <f>T27</f>
        <v>264590</v>
      </c>
      <c r="U26" s="498"/>
      <c r="V26" s="202">
        <f>V27</f>
        <v>264590</v>
      </c>
    </row>
    <row r="27" spans="1:22" ht="22.5" customHeight="1" thickBot="1">
      <c r="A27" s="61"/>
      <c r="B27" s="208"/>
      <c r="C27" s="209"/>
      <c r="D27" s="209"/>
      <c r="E27" s="210"/>
      <c r="F27" s="210"/>
      <c r="G27" s="210"/>
      <c r="H27" s="210"/>
      <c r="I27" s="182"/>
      <c r="J27" s="182"/>
      <c r="K27" s="183" t="s">
        <v>88</v>
      </c>
      <c r="L27" s="63">
        <v>1</v>
      </c>
      <c r="M27" s="63">
        <v>4</v>
      </c>
      <c r="N27" s="488">
        <v>5540515010</v>
      </c>
      <c r="O27" s="497"/>
      <c r="P27" s="86">
        <v>540</v>
      </c>
      <c r="Q27" s="87"/>
      <c r="R27" s="486">
        <f>'Приложение 8'!Q31</f>
        <v>264590</v>
      </c>
      <c r="S27" s="618"/>
      <c r="T27" s="482">
        <f>'Приложение 8'!R31</f>
        <v>264590</v>
      </c>
      <c r="U27" s="540"/>
      <c r="V27" s="184">
        <f>'Приложение 8'!S31</f>
        <v>264590</v>
      </c>
    </row>
    <row r="28" spans="1:22" ht="22.5" customHeight="1" thickBot="1">
      <c r="A28" s="61"/>
      <c r="B28" s="208"/>
      <c r="C28" s="209"/>
      <c r="D28" s="209"/>
      <c r="E28" s="210"/>
      <c r="F28" s="210"/>
      <c r="G28" s="210"/>
      <c r="H28" s="210"/>
      <c r="I28" s="182"/>
      <c r="J28" s="182"/>
      <c r="K28" s="359" t="s">
        <v>408</v>
      </c>
      <c r="L28" s="62">
        <v>1</v>
      </c>
      <c r="M28" s="62">
        <v>4</v>
      </c>
      <c r="N28" s="493">
        <v>5540597080</v>
      </c>
      <c r="O28" s="492"/>
      <c r="P28" s="360">
        <v>0</v>
      </c>
      <c r="Q28" s="361"/>
      <c r="R28" s="489">
        <f>R29</f>
        <v>0</v>
      </c>
      <c r="S28" s="490"/>
      <c r="T28" s="491">
        <f>T29</f>
        <v>0</v>
      </c>
      <c r="U28" s="492"/>
      <c r="V28" s="202">
        <f>V29</f>
        <v>0</v>
      </c>
    </row>
    <row r="29" spans="1:22" ht="22.5" customHeight="1" thickBot="1">
      <c r="A29" s="61"/>
      <c r="B29" s="208"/>
      <c r="C29" s="209"/>
      <c r="D29" s="209"/>
      <c r="E29" s="210"/>
      <c r="F29" s="210"/>
      <c r="G29" s="210"/>
      <c r="H29" s="210"/>
      <c r="I29" s="182"/>
      <c r="J29" s="182"/>
      <c r="K29" s="183" t="s">
        <v>144</v>
      </c>
      <c r="L29" s="63">
        <v>1</v>
      </c>
      <c r="M29" s="63">
        <v>4</v>
      </c>
      <c r="N29" s="488">
        <v>5540597080</v>
      </c>
      <c r="O29" s="483"/>
      <c r="P29" s="86">
        <v>120</v>
      </c>
      <c r="Q29" s="87"/>
      <c r="R29" s="486">
        <f>'Приложение 8'!Q33</f>
        <v>0</v>
      </c>
      <c r="S29" s="487"/>
      <c r="T29" s="482">
        <f>'Приложение 8'!R33</f>
        <v>0</v>
      </c>
      <c r="U29" s="483"/>
      <c r="V29" s="184">
        <f>'Приложение 8'!S33</f>
        <v>0</v>
      </c>
    </row>
    <row r="30" spans="1:22" ht="22.5" customHeight="1" thickBot="1">
      <c r="A30" s="61"/>
      <c r="B30" s="208"/>
      <c r="C30" s="209"/>
      <c r="D30" s="209"/>
      <c r="E30" s="210"/>
      <c r="F30" s="210"/>
      <c r="G30" s="210"/>
      <c r="H30" s="210"/>
      <c r="I30" s="182"/>
      <c r="J30" s="182"/>
      <c r="K30" s="359" t="s">
        <v>216</v>
      </c>
      <c r="L30" s="62">
        <v>1</v>
      </c>
      <c r="M30" s="62">
        <v>6</v>
      </c>
      <c r="N30" s="493">
        <v>0</v>
      </c>
      <c r="O30" s="500"/>
      <c r="P30" s="360">
        <v>0</v>
      </c>
      <c r="Q30" s="361"/>
      <c r="R30" s="489">
        <f>R34</f>
        <v>0</v>
      </c>
      <c r="S30" s="547"/>
      <c r="T30" s="491">
        <f>T34</f>
        <v>0</v>
      </c>
      <c r="U30" s="538"/>
      <c r="V30" s="202">
        <f>V34</f>
        <v>0</v>
      </c>
    </row>
    <row r="31" spans="1:22" ht="22.5" customHeight="1" thickBot="1">
      <c r="A31" s="61"/>
      <c r="B31" s="208"/>
      <c r="C31" s="209"/>
      <c r="D31" s="209"/>
      <c r="E31" s="210"/>
      <c r="F31" s="210"/>
      <c r="G31" s="210"/>
      <c r="H31" s="210"/>
      <c r="I31" s="182"/>
      <c r="J31" s="182"/>
      <c r="K31" s="183" t="s">
        <v>407</v>
      </c>
      <c r="L31" s="63">
        <v>1</v>
      </c>
      <c r="M31" s="63">
        <v>6</v>
      </c>
      <c r="N31" s="488">
        <v>5500000000</v>
      </c>
      <c r="O31" s="550"/>
      <c r="P31" s="86">
        <v>0</v>
      </c>
      <c r="Q31" s="87"/>
      <c r="R31" s="486">
        <f>R32</f>
        <v>0</v>
      </c>
      <c r="S31" s="539"/>
      <c r="T31" s="482">
        <f>T32</f>
        <v>0</v>
      </c>
      <c r="U31" s="540"/>
      <c r="V31" s="184">
        <f>V32</f>
        <v>0</v>
      </c>
    </row>
    <row r="32" spans="1:22" ht="22.5" customHeight="1" thickBot="1">
      <c r="A32" s="61"/>
      <c r="B32" s="208"/>
      <c r="C32" s="209"/>
      <c r="D32" s="209"/>
      <c r="E32" s="210"/>
      <c r="F32" s="210"/>
      <c r="G32" s="210"/>
      <c r="H32" s="210"/>
      <c r="I32" s="182"/>
      <c r="J32" s="182"/>
      <c r="K32" s="183" t="s">
        <v>396</v>
      </c>
      <c r="L32" s="63">
        <v>1</v>
      </c>
      <c r="M32" s="63">
        <v>6</v>
      </c>
      <c r="N32" s="488">
        <v>5540000000</v>
      </c>
      <c r="O32" s="550"/>
      <c r="P32" s="86">
        <v>0</v>
      </c>
      <c r="Q32" s="87"/>
      <c r="R32" s="486">
        <f>R33</f>
        <v>0</v>
      </c>
      <c r="S32" s="539"/>
      <c r="T32" s="482">
        <f>T33</f>
        <v>0</v>
      </c>
      <c r="U32" s="540"/>
      <c r="V32" s="184">
        <f>V33</f>
        <v>0</v>
      </c>
    </row>
    <row r="33" spans="1:22" ht="22.5" customHeight="1" thickBot="1">
      <c r="A33" s="61"/>
      <c r="B33" s="208"/>
      <c r="C33" s="209"/>
      <c r="D33" s="209"/>
      <c r="E33" s="210"/>
      <c r="F33" s="210"/>
      <c r="G33" s="210"/>
      <c r="H33" s="210"/>
      <c r="I33" s="182"/>
      <c r="J33" s="182"/>
      <c r="K33" s="183" t="s">
        <v>150</v>
      </c>
      <c r="L33" s="63">
        <v>1</v>
      </c>
      <c r="M33" s="63">
        <v>6</v>
      </c>
      <c r="N33" s="488">
        <v>5540510080</v>
      </c>
      <c r="O33" s="550"/>
      <c r="P33" s="86">
        <v>0</v>
      </c>
      <c r="Q33" s="87"/>
      <c r="R33" s="486">
        <f>R34</f>
        <v>0</v>
      </c>
      <c r="S33" s="539"/>
      <c r="T33" s="482">
        <f>T34</f>
        <v>0</v>
      </c>
      <c r="U33" s="540"/>
      <c r="V33" s="184">
        <f>V34</f>
        <v>0</v>
      </c>
    </row>
    <row r="34" spans="1:22" ht="22.5" customHeight="1" thickBot="1">
      <c r="A34" s="61"/>
      <c r="B34" s="208"/>
      <c r="C34" s="209"/>
      <c r="D34" s="209"/>
      <c r="E34" s="210"/>
      <c r="F34" s="210"/>
      <c r="G34" s="210"/>
      <c r="H34" s="210"/>
      <c r="I34" s="182"/>
      <c r="J34" s="182"/>
      <c r="K34" s="183" t="s">
        <v>88</v>
      </c>
      <c r="L34" s="63">
        <v>1</v>
      </c>
      <c r="M34" s="63">
        <v>6</v>
      </c>
      <c r="N34" s="488">
        <v>5540510080</v>
      </c>
      <c r="O34" s="550"/>
      <c r="P34" s="86">
        <v>540</v>
      </c>
      <c r="Q34" s="87"/>
      <c r="R34" s="486">
        <f>'Приложение 8'!Q41</f>
        <v>0</v>
      </c>
      <c r="S34" s="539"/>
      <c r="T34" s="482">
        <f>'Приложение 8'!R41</f>
        <v>0</v>
      </c>
      <c r="U34" s="540"/>
      <c r="V34" s="184">
        <f>'Приложение 8'!S41</f>
        <v>0</v>
      </c>
    </row>
    <row r="35" spans="1:22" ht="22.5" customHeight="1" thickBot="1">
      <c r="A35" s="61"/>
      <c r="B35" s="208"/>
      <c r="C35" s="209"/>
      <c r="D35" s="209"/>
      <c r="E35" s="210"/>
      <c r="F35" s="210"/>
      <c r="G35" s="210"/>
      <c r="H35" s="210"/>
      <c r="I35" s="182"/>
      <c r="J35" s="182"/>
      <c r="K35" s="359" t="s">
        <v>399</v>
      </c>
      <c r="L35" s="62">
        <v>1</v>
      </c>
      <c r="M35" s="62">
        <v>11</v>
      </c>
      <c r="N35" s="493">
        <v>0</v>
      </c>
      <c r="O35" s="492"/>
      <c r="P35" s="360">
        <v>0</v>
      </c>
      <c r="Q35" s="361"/>
      <c r="R35" s="489">
        <f>R40</f>
        <v>5000</v>
      </c>
      <c r="S35" s="490"/>
      <c r="T35" s="491">
        <f>T40</f>
        <v>5000</v>
      </c>
      <c r="U35" s="492"/>
      <c r="V35" s="202">
        <f>V40</f>
        <v>5000</v>
      </c>
    </row>
    <row r="36" spans="1:22" ht="22.5" customHeight="1" thickBot="1">
      <c r="A36" s="61"/>
      <c r="B36" s="208"/>
      <c r="C36" s="209"/>
      <c r="D36" s="209"/>
      <c r="E36" s="210"/>
      <c r="F36" s="210"/>
      <c r="G36" s="210"/>
      <c r="H36" s="210"/>
      <c r="I36" s="182"/>
      <c r="J36" s="182"/>
      <c r="K36" s="183" t="s">
        <v>209</v>
      </c>
      <c r="L36" s="63">
        <v>1</v>
      </c>
      <c r="M36" s="63">
        <v>11</v>
      </c>
      <c r="N36" s="488">
        <v>7700000000</v>
      </c>
      <c r="O36" s="483"/>
      <c r="P36" s="86">
        <v>0</v>
      </c>
      <c r="Q36" s="87"/>
      <c r="R36" s="486">
        <f>R37</f>
        <v>5000</v>
      </c>
      <c r="S36" s="487"/>
      <c r="T36" s="482">
        <f>T37</f>
        <v>5000</v>
      </c>
      <c r="U36" s="483"/>
      <c r="V36" s="184">
        <f>V37</f>
        <v>5000</v>
      </c>
    </row>
    <row r="37" spans="1:22" ht="22.5" customHeight="1" thickBot="1">
      <c r="A37" s="61"/>
      <c r="B37" s="208"/>
      <c r="C37" s="209"/>
      <c r="D37" s="209"/>
      <c r="E37" s="210"/>
      <c r="F37" s="210"/>
      <c r="G37" s="210"/>
      <c r="H37" s="210"/>
      <c r="I37" s="182"/>
      <c r="J37" s="182"/>
      <c r="K37" s="183" t="s">
        <v>402</v>
      </c>
      <c r="L37" s="63">
        <v>1</v>
      </c>
      <c r="M37" s="63">
        <v>11</v>
      </c>
      <c r="N37" s="488">
        <v>7710000000</v>
      </c>
      <c r="O37" s="483"/>
      <c r="P37" s="86">
        <v>0</v>
      </c>
      <c r="Q37" s="87"/>
      <c r="R37" s="486">
        <f>R38</f>
        <v>5000</v>
      </c>
      <c r="S37" s="487"/>
      <c r="T37" s="482">
        <f>T38</f>
        <v>5000</v>
      </c>
      <c r="U37" s="483"/>
      <c r="V37" s="184">
        <f>V38</f>
        <v>5000</v>
      </c>
    </row>
    <row r="38" spans="1:22" ht="22.5" customHeight="1" thickBot="1">
      <c r="A38" s="61"/>
      <c r="B38" s="208"/>
      <c r="C38" s="209"/>
      <c r="D38" s="209"/>
      <c r="E38" s="210"/>
      <c r="F38" s="210"/>
      <c r="G38" s="210"/>
      <c r="H38" s="210"/>
      <c r="I38" s="182"/>
      <c r="J38" s="182"/>
      <c r="K38" s="183" t="s">
        <v>400</v>
      </c>
      <c r="L38" s="63">
        <v>1</v>
      </c>
      <c r="M38" s="63">
        <v>11</v>
      </c>
      <c r="N38" s="488">
        <v>7710000040</v>
      </c>
      <c r="O38" s="483"/>
      <c r="P38" s="86">
        <v>0</v>
      </c>
      <c r="Q38" s="87"/>
      <c r="R38" s="486">
        <f>R39</f>
        <v>5000</v>
      </c>
      <c r="S38" s="487"/>
      <c r="T38" s="482">
        <f>T39</f>
        <v>5000</v>
      </c>
      <c r="U38" s="483"/>
      <c r="V38" s="184">
        <f>V39</f>
        <v>5000</v>
      </c>
    </row>
    <row r="39" spans="1:22" ht="22.5" customHeight="1" thickBot="1">
      <c r="A39" s="61"/>
      <c r="B39" s="208"/>
      <c r="C39" s="209"/>
      <c r="D39" s="209"/>
      <c r="E39" s="210"/>
      <c r="F39" s="210"/>
      <c r="G39" s="210"/>
      <c r="H39" s="210"/>
      <c r="I39" s="182"/>
      <c r="J39" s="182"/>
      <c r="K39" s="183" t="s">
        <v>171</v>
      </c>
      <c r="L39" s="63">
        <v>1</v>
      </c>
      <c r="M39" s="63">
        <v>11</v>
      </c>
      <c r="N39" s="488">
        <v>7710000040</v>
      </c>
      <c r="O39" s="483"/>
      <c r="P39" s="86">
        <v>800</v>
      </c>
      <c r="Q39" s="87"/>
      <c r="R39" s="486">
        <f>R40</f>
        <v>5000</v>
      </c>
      <c r="S39" s="487"/>
      <c r="T39" s="482">
        <f>T40</f>
        <v>5000</v>
      </c>
      <c r="U39" s="483"/>
      <c r="V39" s="184">
        <f>V40</f>
        <v>5000</v>
      </c>
    </row>
    <row r="40" spans="1:22" ht="22.5" customHeight="1" thickBot="1">
      <c r="A40" s="61"/>
      <c r="B40" s="208"/>
      <c r="C40" s="209"/>
      <c r="D40" s="209"/>
      <c r="E40" s="210"/>
      <c r="F40" s="210"/>
      <c r="G40" s="210"/>
      <c r="H40" s="210"/>
      <c r="I40" s="182"/>
      <c r="J40" s="182"/>
      <c r="K40" s="183" t="s">
        <v>401</v>
      </c>
      <c r="L40" s="63">
        <v>1</v>
      </c>
      <c r="M40" s="63">
        <v>11</v>
      </c>
      <c r="N40" s="488">
        <v>7710000040</v>
      </c>
      <c r="O40" s="483"/>
      <c r="P40" s="86">
        <v>870</v>
      </c>
      <c r="Q40" s="87"/>
      <c r="R40" s="486">
        <f>'Приложение 8'!Q47</f>
        <v>5000</v>
      </c>
      <c r="S40" s="487"/>
      <c r="T40" s="482">
        <f>'Приложение 8'!R47</f>
        <v>5000</v>
      </c>
      <c r="U40" s="483"/>
      <c r="V40" s="184">
        <f>'Приложение 8'!S47</f>
        <v>5000</v>
      </c>
    </row>
    <row r="41" spans="1:22" ht="21" customHeight="1" thickBot="1">
      <c r="A41" s="61"/>
      <c r="B41" s="208"/>
      <c r="C41" s="209"/>
      <c r="D41" s="209"/>
      <c r="E41" s="210"/>
      <c r="F41" s="210"/>
      <c r="G41" s="210"/>
      <c r="H41" s="210"/>
      <c r="I41" s="182"/>
      <c r="J41" s="182"/>
      <c r="K41" s="359" t="s">
        <v>25</v>
      </c>
      <c r="L41" s="62">
        <v>1</v>
      </c>
      <c r="M41" s="62">
        <v>13</v>
      </c>
      <c r="N41" s="493">
        <v>0</v>
      </c>
      <c r="O41" s="626"/>
      <c r="P41" s="360">
        <v>0</v>
      </c>
      <c r="Q41" s="361"/>
      <c r="R41" s="489">
        <f>R45</f>
        <v>1000</v>
      </c>
      <c r="S41" s="547"/>
      <c r="T41" s="491">
        <f>T45</f>
        <v>1000</v>
      </c>
      <c r="U41" s="538"/>
      <c r="V41" s="202">
        <f>V45</f>
        <v>1000</v>
      </c>
    </row>
    <row r="42" spans="1:22" ht="22.5" hidden="1" customHeight="1" thickBot="1">
      <c r="A42" s="61"/>
      <c r="B42" s="208"/>
      <c r="C42" s="209"/>
      <c r="D42" s="209"/>
      <c r="E42" s="210"/>
      <c r="F42" s="210"/>
      <c r="G42" s="210"/>
      <c r="H42" s="210"/>
      <c r="I42" s="182"/>
      <c r="J42" s="182"/>
      <c r="K42" s="183" t="s">
        <v>209</v>
      </c>
      <c r="L42" s="63">
        <v>1</v>
      </c>
      <c r="M42" s="63">
        <v>13</v>
      </c>
      <c r="N42" s="488">
        <v>7700000000</v>
      </c>
      <c r="O42" s="550"/>
      <c r="P42" s="86">
        <v>0</v>
      </c>
      <c r="Q42" s="87"/>
      <c r="R42" s="486">
        <f>R43</f>
        <v>1000</v>
      </c>
      <c r="S42" s="539"/>
      <c r="T42" s="482">
        <f>T43</f>
        <v>1000</v>
      </c>
      <c r="U42" s="540"/>
      <c r="V42" s="184">
        <f>V43</f>
        <v>1000</v>
      </c>
    </row>
    <row r="43" spans="1:22" ht="22.5" customHeight="1" thickBot="1">
      <c r="A43" s="61"/>
      <c r="B43" s="208"/>
      <c r="C43" s="209"/>
      <c r="D43" s="209"/>
      <c r="E43" s="210"/>
      <c r="F43" s="210"/>
      <c r="G43" s="210"/>
      <c r="H43" s="210"/>
      <c r="I43" s="182"/>
      <c r="J43" s="182"/>
      <c r="K43" s="183" t="s">
        <v>215</v>
      </c>
      <c r="L43" s="63">
        <v>1</v>
      </c>
      <c r="M43" s="63">
        <v>13</v>
      </c>
      <c r="N43" s="488">
        <v>5540595100</v>
      </c>
      <c r="O43" s="550"/>
      <c r="P43" s="86">
        <v>0</v>
      </c>
      <c r="Q43" s="87"/>
      <c r="R43" s="486">
        <f>R44</f>
        <v>1000</v>
      </c>
      <c r="S43" s="539"/>
      <c r="T43" s="482">
        <f>T44</f>
        <v>1000</v>
      </c>
      <c r="U43" s="540"/>
      <c r="V43" s="184">
        <f>V44</f>
        <v>1000</v>
      </c>
    </row>
    <row r="44" spans="1:22" ht="22.5" customHeight="1" thickBot="1">
      <c r="A44" s="61"/>
      <c r="B44" s="208"/>
      <c r="C44" s="209"/>
      <c r="D44" s="209"/>
      <c r="E44" s="210"/>
      <c r="F44" s="210"/>
      <c r="G44" s="210"/>
      <c r="H44" s="210"/>
      <c r="I44" s="182"/>
      <c r="J44" s="182"/>
      <c r="K44" s="183" t="s">
        <v>171</v>
      </c>
      <c r="L44" s="63">
        <v>1</v>
      </c>
      <c r="M44" s="63">
        <v>13</v>
      </c>
      <c r="N44" s="488">
        <v>5540595100</v>
      </c>
      <c r="O44" s="550"/>
      <c r="P44" s="86">
        <v>800</v>
      </c>
      <c r="Q44" s="87"/>
      <c r="R44" s="486">
        <f>R45</f>
        <v>1000</v>
      </c>
      <c r="S44" s="539"/>
      <c r="T44" s="482">
        <f>T45</f>
        <v>1000</v>
      </c>
      <c r="U44" s="540"/>
      <c r="V44" s="184">
        <f>V45</f>
        <v>1000</v>
      </c>
    </row>
    <row r="45" spans="1:22" ht="22.5" customHeight="1" thickBot="1">
      <c r="A45" s="61"/>
      <c r="B45" s="208"/>
      <c r="C45" s="209"/>
      <c r="D45" s="209"/>
      <c r="E45" s="210"/>
      <c r="F45" s="210"/>
      <c r="G45" s="210"/>
      <c r="H45" s="210"/>
      <c r="I45" s="182"/>
      <c r="J45" s="182"/>
      <c r="K45" s="183" t="s">
        <v>172</v>
      </c>
      <c r="L45" s="63">
        <v>1</v>
      </c>
      <c r="M45" s="63">
        <v>13</v>
      </c>
      <c r="N45" s="488">
        <v>5540595100</v>
      </c>
      <c r="O45" s="550"/>
      <c r="P45" s="86">
        <v>850</v>
      </c>
      <c r="Q45" s="87"/>
      <c r="R45" s="486">
        <f>'Приложение 8'!Q53</f>
        <v>1000</v>
      </c>
      <c r="S45" s="539"/>
      <c r="T45" s="482">
        <f>'Приложение 8'!R53</f>
        <v>1000</v>
      </c>
      <c r="U45" s="540"/>
      <c r="V45" s="184">
        <f>'Приложение 8'!S53</f>
        <v>1000</v>
      </c>
    </row>
    <row r="46" spans="1:22" ht="16.5" customHeight="1" thickBot="1">
      <c r="A46" s="61"/>
      <c r="B46" s="619" t="s">
        <v>151</v>
      </c>
      <c r="C46" s="620"/>
      <c r="D46" s="620"/>
      <c r="E46" s="620"/>
      <c r="F46" s="620"/>
      <c r="G46" s="620"/>
      <c r="H46" s="620"/>
      <c r="I46" s="620"/>
      <c r="J46" s="620"/>
      <c r="K46" s="621"/>
      <c r="L46" s="423">
        <v>2</v>
      </c>
      <c r="M46" s="423">
        <v>0</v>
      </c>
      <c r="N46" s="622">
        <v>0</v>
      </c>
      <c r="O46" s="623"/>
      <c r="P46" s="624">
        <v>0</v>
      </c>
      <c r="Q46" s="625"/>
      <c r="R46" s="541">
        <f>R47</f>
        <v>128500</v>
      </c>
      <c r="S46" s="542"/>
      <c r="T46" s="548">
        <f>T47</f>
        <v>134500</v>
      </c>
      <c r="U46" s="549"/>
      <c r="V46" s="424">
        <f>V47</f>
        <v>139400</v>
      </c>
    </row>
    <row r="47" spans="1:22" ht="15" customHeight="1" thickBot="1">
      <c r="A47" s="61"/>
      <c r="B47" s="627"/>
      <c r="C47" s="605"/>
      <c r="D47" s="628" t="s">
        <v>29</v>
      </c>
      <c r="E47" s="629"/>
      <c r="F47" s="629"/>
      <c r="G47" s="629"/>
      <c r="H47" s="629"/>
      <c r="I47" s="629"/>
      <c r="J47" s="629"/>
      <c r="K47" s="630"/>
      <c r="L47" s="62">
        <v>2</v>
      </c>
      <c r="M47" s="62">
        <v>3</v>
      </c>
      <c r="N47" s="493">
        <v>0</v>
      </c>
      <c r="O47" s="500"/>
      <c r="P47" s="606">
        <v>0</v>
      </c>
      <c r="Q47" s="607"/>
      <c r="R47" s="489">
        <f>R48</f>
        <v>128500</v>
      </c>
      <c r="S47" s="499"/>
      <c r="T47" s="491">
        <f>T48</f>
        <v>134500</v>
      </c>
      <c r="U47" s="498"/>
      <c r="V47" s="202">
        <f>V48</f>
        <v>139400</v>
      </c>
    </row>
    <row r="48" spans="1:22" ht="30" customHeight="1" thickBot="1">
      <c r="A48" s="61"/>
      <c r="B48" s="627"/>
      <c r="C48" s="605"/>
      <c r="D48" s="603"/>
      <c r="E48" s="605"/>
      <c r="F48" s="631" t="s">
        <v>223</v>
      </c>
      <c r="G48" s="632"/>
      <c r="H48" s="632"/>
      <c r="I48" s="632"/>
      <c r="J48" s="632"/>
      <c r="K48" s="633"/>
      <c r="L48" s="63">
        <v>2</v>
      </c>
      <c r="M48" s="63">
        <v>3</v>
      </c>
      <c r="N48" s="488">
        <v>5500000000</v>
      </c>
      <c r="O48" s="497"/>
      <c r="P48" s="501">
        <v>0</v>
      </c>
      <c r="Q48" s="502"/>
      <c r="R48" s="486">
        <f>R49</f>
        <v>128500</v>
      </c>
      <c r="S48" s="496"/>
      <c r="T48" s="482">
        <f>T49</f>
        <v>134500</v>
      </c>
      <c r="U48" s="495"/>
      <c r="V48" s="184">
        <f>V49</f>
        <v>139400</v>
      </c>
    </row>
    <row r="49" spans="1:22" ht="19.5" customHeight="1" thickBot="1">
      <c r="A49" s="61"/>
      <c r="B49" s="627"/>
      <c r="C49" s="605"/>
      <c r="D49" s="603"/>
      <c r="E49" s="605"/>
      <c r="F49" s="603"/>
      <c r="G49" s="605"/>
      <c r="H49" s="631" t="s">
        <v>396</v>
      </c>
      <c r="I49" s="632"/>
      <c r="J49" s="632"/>
      <c r="K49" s="633"/>
      <c r="L49" s="63">
        <v>2</v>
      </c>
      <c r="M49" s="63">
        <v>3</v>
      </c>
      <c r="N49" s="488">
        <v>5540500000</v>
      </c>
      <c r="O49" s="497"/>
      <c r="P49" s="501">
        <v>0</v>
      </c>
      <c r="Q49" s="502"/>
      <c r="R49" s="486">
        <f>R50</f>
        <v>128500</v>
      </c>
      <c r="S49" s="496"/>
      <c r="T49" s="482">
        <f>T50</f>
        <v>134500</v>
      </c>
      <c r="U49" s="495"/>
      <c r="V49" s="184">
        <f>V50</f>
        <v>139400</v>
      </c>
    </row>
    <row r="50" spans="1:22" ht="15.75" customHeight="1">
      <c r="A50" s="510"/>
      <c r="B50" s="634"/>
      <c r="C50" s="589"/>
      <c r="D50" s="587"/>
      <c r="E50" s="589"/>
      <c r="F50" s="587"/>
      <c r="G50" s="589"/>
      <c r="H50" s="635" t="s">
        <v>152</v>
      </c>
      <c r="I50" s="636"/>
      <c r="J50" s="636"/>
      <c r="K50" s="637"/>
      <c r="L50" s="611">
        <v>2</v>
      </c>
      <c r="M50" s="611">
        <v>3</v>
      </c>
      <c r="N50" s="613">
        <v>5540551180</v>
      </c>
      <c r="O50" s="614"/>
      <c r="P50" s="530">
        <v>0</v>
      </c>
      <c r="Q50" s="531"/>
      <c r="R50" s="534">
        <f>R52+R53</f>
        <v>128500</v>
      </c>
      <c r="S50" s="535"/>
      <c r="T50" s="503">
        <f>T52+T53</f>
        <v>134500</v>
      </c>
      <c r="U50" s="504"/>
      <c r="V50" s="617">
        <f>V52+V53</f>
        <v>139400</v>
      </c>
    </row>
    <row r="51" spans="1:22" ht="8.25" customHeight="1" thickBot="1">
      <c r="A51" s="510"/>
      <c r="B51" s="568"/>
      <c r="C51" s="570"/>
      <c r="D51" s="590"/>
      <c r="E51" s="570"/>
      <c r="F51" s="590"/>
      <c r="G51" s="570"/>
      <c r="H51" s="638"/>
      <c r="I51" s="639"/>
      <c r="J51" s="639"/>
      <c r="K51" s="640"/>
      <c r="L51" s="612"/>
      <c r="M51" s="612"/>
      <c r="N51" s="615"/>
      <c r="O51" s="616"/>
      <c r="P51" s="532"/>
      <c r="Q51" s="533"/>
      <c r="R51" s="536"/>
      <c r="S51" s="537"/>
      <c r="T51" s="505"/>
      <c r="U51" s="506"/>
      <c r="V51" s="508"/>
    </row>
    <row r="52" spans="1:22" ht="22.5" customHeight="1" thickBot="1">
      <c r="A52" s="61"/>
      <c r="B52" s="627"/>
      <c r="C52" s="605"/>
      <c r="D52" s="603"/>
      <c r="E52" s="605"/>
      <c r="F52" s="603"/>
      <c r="G52" s="605"/>
      <c r="H52" s="603"/>
      <c r="I52" s="604"/>
      <c r="J52" s="605"/>
      <c r="K52" s="64" t="s">
        <v>144</v>
      </c>
      <c r="L52" s="63">
        <v>2</v>
      </c>
      <c r="M52" s="63">
        <v>3</v>
      </c>
      <c r="N52" s="488">
        <v>5540551180</v>
      </c>
      <c r="O52" s="497"/>
      <c r="P52" s="501">
        <v>120</v>
      </c>
      <c r="Q52" s="502"/>
      <c r="R52" s="486">
        <f>'Приложение 8'!Q59</f>
        <v>128000</v>
      </c>
      <c r="S52" s="496"/>
      <c r="T52" s="482">
        <f>'Приложение 8'!R59</f>
        <v>133000</v>
      </c>
      <c r="U52" s="495"/>
      <c r="V52" s="184">
        <f>'Приложение 8'!S59</f>
        <v>139000</v>
      </c>
    </row>
    <row r="53" spans="1:22" ht="15" customHeight="1" thickBot="1">
      <c r="A53" s="510"/>
      <c r="B53" s="634"/>
      <c r="C53" s="589"/>
      <c r="D53" s="587"/>
      <c r="E53" s="589"/>
      <c r="F53" s="587"/>
      <c r="G53" s="589"/>
      <c r="H53" s="587"/>
      <c r="I53" s="588"/>
      <c r="J53" s="589"/>
      <c r="K53" s="641" t="s">
        <v>147</v>
      </c>
      <c r="L53" s="611">
        <v>2</v>
      </c>
      <c r="M53" s="611">
        <v>3</v>
      </c>
      <c r="N53" s="488">
        <v>5540551180</v>
      </c>
      <c r="O53" s="497"/>
      <c r="P53" s="530">
        <v>240</v>
      </c>
      <c r="Q53" s="531"/>
      <c r="R53" s="534">
        <f>'Приложение 8'!Q63</f>
        <v>500</v>
      </c>
      <c r="S53" s="535"/>
      <c r="T53" s="503">
        <f>'Приложение 8'!R63</f>
        <v>1500</v>
      </c>
      <c r="U53" s="504"/>
      <c r="V53" s="617">
        <f>'Приложение 8'!S63</f>
        <v>400</v>
      </c>
    </row>
    <row r="54" spans="1:22" ht="16.5" hidden="1" customHeight="1" thickBot="1">
      <c r="A54" s="510"/>
      <c r="B54" s="568"/>
      <c r="C54" s="570"/>
      <c r="D54" s="590"/>
      <c r="E54" s="570"/>
      <c r="F54" s="590"/>
      <c r="G54" s="570"/>
      <c r="H54" s="590"/>
      <c r="I54" s="569"/>
      <c r="J54" s="570"/>
      <c r="K54" s="642"/>
      <c r="L54" s="612"/>
      <c r="M54" s="612"/>
      <c r="N54" s="488">
        <v>6020051180</v>
      </c>
      <c r="O54" s="497"/>
      <c r="P54" s="532"/>
      <c r="Q54" s="533"/>
      <c r="R54" s="536"/>
      <c r="S54" s="537"/>
      <c r="T54" s="505"/>
      <c r="U54" s="506"/>
      <c r="V54" s="508"/>
    </row>
    <row r="55" spans="1:22">
      <c r="A55" s="510"/>
      <c r="B55" s="643" t="s">
        <v>153</v>
      </c>
      <c r="C55" s="644"/>
      <c r="D55" s="644"/>
      <c r="E55" s="644"/>
      <c r="F55" s="644"/>
      <c r="G55" s="644"/>
      <c r="H55" s="644"/>
      <c r="I55" s="644"/>
      <c r="J55" s="644"/>
      <c r="K55" s="645"/>
      <c r="L55" s="649">
        <v>3</v>
      </c>
      <c r="M55" s="649">
        <v>0</v>
      </c>
      <c r="N55" s="651">
        <v>0</v>
      </c>
      <c r="O55" s="652"/>
      <c r="P55" s="655">
        <v>0</v>
      </c>
      <c r="Q55" s="656"/>
      <c r="R55" s="661">
        <f>R57</f>
        <v>202000</v>
      </c>
      <c r="S55" s="662"/>
      <c r="T55" s="665">
        <f>T57</f>
        <v>318510</v>
      </c>
      <c r="U55" s="666"/>
      <c r="V55" s="659">
        <f>V57</f>
        <v>309510</v>
      </c>
    </row>
    <row r="56" spans="1:22" ht="8.25" customHeight="1" thickBot="1">
      <c r="A56" s="510"/>
      <c r="B56" s="646"/>
      <c r="C56" s="647"/>
      <c r="D56" s="647"/>
      <c r="E56" s="647"/>
      <c r="F56" s="647"/>
      <c r="G56" s="647"/>
      <c r="H56" s="647"/>
      <c r="I56" s="647"/>
      <c r="J56" s="647"/>
      <c r="K56" s="648"/>
      <c r="L56" s="650"/>
      <c r="M56" s="650"/>
      <c r="N56" s="653"/>
      <c r="O56" s="654"/>
      <c r="P56" s="657"/>
      <c r="Q56" s="658"/>
      <c r="R56" s="663"/>
      <c r="S56" s="664"/>
      <c r="T56" s="667"/>
      <c r="U56" s="668"/>
      <c r="V56" s="660"/>
    </row>
    <row r="57" spans="1:22" ht="16.5" customHeight="1" thickBot="1">
      <c r="A57" s="61"/>
      <c r="B57" s="178"/>
      <c r="C57" s="603" t="s">
        <v>31</v>
      </c>
      <c r="D57" s="604"/>
      <c r="E57" s="604"/>
      <c r="F57" s="604"/>
      <c r="G57" s="604"/>
      <c r="H57" s="604"/>
      <c r="I57" s="604"/>
      <c r="J57" s="604"/>
      <c r="K57" s="605"/>
      <c r="L57" s="62">
        <v>3</v>
      </c>
      <c r="M57" s="62">
        <v>10</v>
      </c>
      <c r="N57" s="493">
        <v>0</v>
      </c>
      <c r="O57" s="500"/>
      <c r="P57" s="606">
        <v>0</v>
      </c>
      <c r="Q57" s="607"/>
      <c r="R57" s="489">
        <f>R58</f>
        <v>202000</v>
      </c>
      <c r="S57" s="499"/>
      <c r="T57" s="491">
        <f>T58</f>
        <v>318510</v>
      </c>
      <c r="U57" s="498"/>
      <c r="V57" s="202">
        <f>V58</f>
        <v>309510</v>
      </c>
    </row>
    <row r="58" spans="1:22" ht="26.25" customHeight="1" thickBot="1">
      <c r="A58" s="61"/>
      <c r="B58" s="178"/>
      <c r="C58" s="523"/>
      <c r="D58" s="524"/>
      <c r="E58" s="527" t="s">
        <v>413</v>
      </c>
      <c r="F58" s="528"/>
      <c r="G58" s="528"/>
      <c r="H58" s="528"/>
      <c r="I58" s="528"/>
      <c r="J58" s="528"/>
      <c r="K58" s="597"/>
      <c r="L58" s="63">
        <v>3</v>
      </c>
      <c r="M58" s="63">
        <v>10</v>
      </c>
      <c r="N58" s="488">
        <v>5500000000</v>
      </c>
      <c r="O58" s="497"/>
      <c r="P58" s="501">
        <v>0</v>
      </c>
      <c r="Q58" s="502"/>
      <c r="R58" s="486">
        <f>R59</f>
        <v>202000</v>
      </c>
      <c r="S58" s="496"/>
      <c r="T58" s="482">
        <f>T59</f>
        <v>318510</v>
      </c>
      <c r="U58" s="495"/>
      <c r="V58" s="184">
        <f>V59</f>
        <v>309510</v>
      </c>
    </row>
    <row r="59" spans="1:22" ht="15.75" customHeight="1">
      <c r="A59" s="510"/>
      <c r="B59" s="511"/>
      <c r="C59" s="513"/>
      <c r="D59" s="514"/>
      <c r="E59" s="517"/>
      <c r="F59" s="518"/>
      <c r="G59" s="600" t="s">
        <v>395</v>
      </c>
      <c r="H59" s="601"/>
      <c r="I59" s="601"/>
      <c r="J59" s="601"/>
      <c r="K59" s="602"/>
      <c r="L59" s="611">
        <v>3</v>
      </c>
      <c r="M59" s="611">
        <v>10</v>
      </c>
      <c r="N59" s="613">
        <v>5540100000</v>
      </c>
      <c r="O59" s="614"/>
      <c r="P59" s="530">
        <v>0</v>
      </c>
      <c r="Q59" s="531"/>
      <c r="R59" s="534">
        <f>R65+R67</f>
        <v>202000</v>
      </c>
      <c r="S59" s="535"/>
      <c r="T59" s="503">
        <f>T65+T67</f>
        <v>318510</v>
      </c>
      <c r="U59" s="504"/>
      <c r="V59" s="617">
        <f>V65+V67</f>
        <v>309510</v>
      </c>
    </row>
    <row r="60" spans="1:22" ht="8.25" customHeight="1" thickBot="1">
      <c r="A60" s="510"/>
      <c r="B60" s="512"/>
      <c r="C60" s="515"/>
      <c r="D60" s="516"/>
      <c r="E60" s="519"/>
      <c r="F60" s="520"/>
      <c r="G60" s="608"/>
      <c r="H60" s="609"/>
      <c r="I60" s="609"/>
      <c r="J60" s="609"/>
      <c r="K60" s="610"/>
      <c r="L60" s="612"/>
      <c r="M60" s="612"/>
      <c r="N60" s="615"/>
      <c r="O60" s="616"/>
      <c r="P60" s="532"/>
      <c r="Q60" s="533"/>
      <c r="R60" s="536"/>
      <c r="S60" s="537"/>
      <c r="T60" s="505"/>
      <c r="U60" s="506"/>
      <c r="V60" s="508"/>
    </row>
    <row r="61" spans="1:22" ht="30" hidden="1" customHeight="1" thickBot="1">
      <c r="A61" s="61"/>
      <c r="B61" s="178"/>
      <c r="C61" s="523"/>
      <c r="D61" s="524"/>
      <c r="E61" s="525"/>
      <c r="F61" s="526"/>
      <c r="G61" s="527" t="s">
        <v>154</v>
      </c>
      <c r="H61" s="528"/>
      <c r="I61" s="528"/>
      <c r="J61" s="528"/>
      <c r="K61" s="597"/>
      <c r="L61" s="63">
        <v>3</v>
      </c>
      <c r="M61" s="63">
        <v>10</v>
      </c>
      <c r="N61" s="488">
        <v>5530095020</v>
      </c>
      <c r="O61" s="497"/>
      <c r="P61" s="501">
        <v>200</v>
      </c>
      <c r="Q61" s="502"/>
      <c r="R61" s="486">
        <f>R62</f>
        <v>200000</v>
      </c>
      <c r="S61" s="496"/>
      <c r="T61" s="482">
        <f>T59</f>
        <v>318510</v>
      </c>
      <c r="U61" s="495"/>
      <c r="V61" s="184">
        <f>V62</f>
        <v>307510</v>
      </c>
    </row>
    <row r="62" spans="1:22" ht="18.75" hidden="1" customHeight="1" thickBot="1">
      <c r="A62" s="510"/>
      <c r="B62" s="511"/>
      <c r="C62" s="513"/>
      <c r="D62" s="514"/>
      <c r="E62" s="517"/>
      <c r="F62" s="518"/>
      <c r="G62" s="521"/>
      <c r="H62" s="600" t="s">
        <v>155</v>
      </c>
      <c r="I62" s="601"/>
      <c r="J62" s="601"/>
      <c r="K62" s="602"/>
      <c r="L62" s="611">
        <v>3</v>
      </c>
      <c r="M62" s="611">
        <v>10</v>
      </c>
      <c r="N62" s="613">
        <v>5530095020</v>
      </c>
      <c r="O62" s="614"/>
      <c r="P62" s="543">
        <v>240</v>
      </c>
      <c r="Q62" s="544"/>
      <c r="R62" s="534">
        <f>'Приложение 8'!Q74</f>
        <v>200000</v>
      </c>
      <c r="S62" s="535"/>
      <c r="T62" s="503">
        <f>'Приложение 8'!R74</f>
        <v>316510</v>
      </c>
      <c r="U62" s="504"/>
      <c r="V62" s="617">
        <f>'Приложение 8'!S74</f>
        <v>307510</v>
      </c>
    </row>
    <row r="63" spans="1:22" ht="6" hidden="1" customHeight="1" thickBot="1">
      <c r="A63" s="510"/>
      <c r="B63" s="512"/>
      <c r="C63" s="515"/>
      <c r="D63" s="516"/>
      <c r="E63" s="519"/>
      <c r="F63" s="520"/>
      <c r="G63" s="522"/>
      <c r="H63" s="608"/>
      <c r="I63" s="609"/>
      <c r="J63" s="609"/>
      <c r="K63" s="669"/>
      <c r="L63" s="672"/>
      <c r="M63" s="672"/>
      <c r="N63" s="615"/>
      <c r="O63" s="616"/>
      <c r="P63" s="545"/>
      <c r="Q63" s="546"/>
      <c r="R63" s="536"/>
      <c r="S63" s="537"/>
      <c r="T63" s="505"/>
      <c r="U63" s="506"/>
      <c r="V63" s="508"/>
    </row>
    <row r="64" spans="1:22" ht="18.75" customHeight="1" thickBot="1">
      <c r="A64" s="61"/>
      <c r="B64" s="212"/>
      <c r="C64" s="208"/>
      <c r="D64" s="208"/>
      <c r="E64" s="213"/>
      <c r="F64" s="213"/>
      <c r="G64" s="213"/>
      <c r="H64" s="206"/>
      <c r="I64" s="206"/>
      <c r="J64" s="206"/>
      <c r="K64" s="214" t="s">
        <v>214</v>
      </c>
      <c r="L64" s="200">
        <v>3</v>
      </c>
      <c r="M64" s="215">
        <v>14</v>
      </c>
      <c r="N64" s="529">
        <v>0</v>
      </c>
      <c r="O64" s="540"/>
      <c r="P64" s="216">
        <v>0</v>
      </c>
      <c r="Q64" s="211"/>
      <c r="R64" s="486">
        <f>R65</f>
        <v>2000</v>
      </c>
      <c r="S64" s="539"/>
      <c r="T64" s="482">
        <f>T65</f>
        <v>2000</v>
      </c>
      <c r="U64" s="540"/>
      <c r="V64" s="201">
        <f>V65</f>
        <v>2000</v>
      </c>
    </row>
    <row r="65" spans="1:22" ht="18.75" customHeight="1" thickBot="1">
      <c r="A65" s="61"/>
      <c r="B65" s="212"/>
      <c r="C65" s="208"/>
      <c r="D65" s="208"/>
      <c r="E65" s="213"/>
      <c r="F65" s="213"/>
      <c r="G65" s="213"/>
      <c r="H65" s="206"/>
      <c r="I65" s="206"/>
      <c r="J65" s="206"/>
      <c r="K65" s="214" t="s">
        <v>213</v>
      </c>
      <c r="L65" s="200">
        <v>3</v>
      </c>
      <c r="M65" s="215">
        <v>14</v>
      </c>
      <c r="N65" s="529">
        <v>5540120040</v>
      </c>
      <c r="O65" s="540"/>
      <c r="P65" s="216">
        <v>0</v>
      </c>
      <c r="Q65" s="211"/>
      <c r="R65" s="486">
        <f>R66</f>
        <v>2000</v>
      </c>
      <c r="S65" s="539"/>
      <c r="T65" s="482">
        <f>T66</f>
        <v>2000</v>
      </c>
      <c r="U65" s="540"/>
      <c r="V65" s="201">
        <f>V66</f>
        <v>2000</v>
      </c>
    </row>
    <row r="66" spans="1:22" ht="18.75" customHeight="1" thickBot="1">
      <c r="A66" s="61"/>
      <c r="B66" s="212"/>
      <c r="C66" s="208"/>
      <c r="D66" s="208"/>
      <c r="E66" s="213"/>
      <c r="F66" s="213"/>
      <c r="G66" s="213"/>
      <c r="H66" s="206"/>
      <c r="I66" s="206"/>
      <c r="J66" s="206"/>
      <c r="K66" s="214" t="s">
        <v>155</v>
      </c>
      <c r="L66" s="200">
        <v>3</v>
      </c>
      <c r="M66" s="215">
        <v>14</v>
      </c>
      <c r="N66" s="529">
        <v>5540120040</v>
      </c>
      <c r="O66" s="540"/>
      <c r="P66" s="216">
        <v>240</v>
      </c>
      <c r="Q66" s="211"/>
      <c r="R66" s="486">
        <f>'Приложение 8'!Q70</f>
        <v>2000</v>
      </c>
      <c r="S66" s="539"/>
      <c r="T66" s="482">
        <f>'Приложение 8'!R70</f>
        <v>2000</v>
      </c>
      <c r="U66" s="540"/>
      <c r="V66" s="201">
        <f>'Приложение 8'!S70</f>
        <v>2000</v>
      </c>
    </row>
    <row r="67" spans="1:22" ht="25.5" customHeight="1" thickBot="1">
      <c r="A67" s="61"/>
      <c r="B67" s="212"/>
      <c r="C67" s="208"/>
      <c r="D67" s="208"/>
      <c r="E67" s="213"/>
      <c r="F67" s="213"/>
      <c r="G67" s="213"/>
      <c r="H67" s="206"/>
      <c r="I67" s="206"/>
      <c r="J67" s="206"/>
      <c r="K67" s="427" t="s">
        <v>154</v>
      </c>
      <c r="L67" s="200">
        <v>3</v>
      </c>
      <c r="M67" s="215">
        <v>10</v>
      </c>
      <c r="N67" s="488">
        <v>5540195020</v>
      </c>
      <c r="O67" s="483"/>
      <c r="P67" s="216">
        <v>0</v>
      </c>
      <c r="Q67" s="211"/>
      <c r="R67" s="486">
        <f>R68</f>
        <v>200000</v>
      </c>
      <c r="S67" s="539"/>
      <c r="T67" s="482">
        <f>T68</f>
        <v>316510</v>
      </c>
      <c r="U67" s="540"/>
      <c r="V67" s="184">
        <f>V68</f>
        <v>307510</v>
      </c>
    </row>
    <row r="68" spans="1:22" ht="18.75" customHeight="1" thickBot="1">
      <c r="A68" s="61"/>
      <c r="B68" s="212"/>
      <c r="C68" s="208"/>
      <c r="D68" s="208"/>
      <c r="E68" s="213"/>
      <c r="F68" s="213"/>
      <c r="G68" s="213"/>
      <c r="H68" s="206"/>
      <c r="I68" s="206"/>
      <c r="J68" s="206"/>
      <c r="K68" s="199" t="s">
        <v>155</v>
      </c>
      <c r="L68" s="63">
        <v>3</v>
      </c>
      <c r="M68" s="63">
        <v>10</v>
      </c>
      <c r="N68" s="488">
        <v>5540195020</v>
      </c>
      <c r="O68" s="483"/>
      <c r="P68" s="426">
        <v>240</v>
      </c>
      <c r="Q68" s="211"/>
      <c r="R68" s="486">
        <f>'Приложение 8'!Q73</f>
        <v>200000</v>
      </c>
      <c r="S68" s="487"/>
      <c r="T68" s="482">
        <f>'Приложение 8'!R73</f>
        <v>316510</v>
      </c>
      <c r="U68" s="483"/>
      <c r="V68" s="184">
        <f>'Приложение 8'!S73</f>
        <v>307510</v>
      </c>
    </row>
    <row r="69" spans="1:22" ht="16.5" customHeight="1" thickBot="1">
      <c r="A69" s="61"/>
      <c r="B69" s="670" t="s">
        <v>156</v>
      </c>
      <c r="C69" s="671"/>
      <c r="D69" s="671"/>
      <c r="E69" s="671"/>
      <c r="F69" s="671"/>
      <c r="G69" s="671"/>
      <c r="H69" s="671"/>
      <c r="I69" s="671"/>
      <c r="J69" s="671"/>
      <c r="K69" s="648"/>
      <c r="L69" s="423">
        <v>4</v>
      </c>
      <c r="M69" s="423">
        <v>0</v>
      </c>
      <c r="N69" s="622">
        <v>0</v>
      </c>
      <c r="O69" s="623"/>
      <c r="P69" s="624">
        <v>0</v>
      </c>
      <c r="Q69" s="625"/>
      <c r="R69" s="541">
        <f>R70</f>
        <v>800000</v>
      </c>
      <c r="S69" s="542"/>
      <c r="T69" s="548">
        <f>T70</f>
        <v>825000</v>
      </c>
      <c r="U69" s="549"/>
      <c r="V69" s="424">
        <f>V71</f>
        <v>800000</v>
      </c>
    </row>
    <row r="70" spans="1:22" ht="14.25" customHeight="1" thickBot="1">
      <c r="A70" s="61"/>
      <c r="B70" s="178"/>
      <c r="C70" s="603" t="s">
        <v>42</v>
      </c>
      <c r="D70" s="604"/>
      <c r="E70" s="604"/>
      <c r="F70" s="604"/>
      <c r="G70" s="604"/>
      <c r="H70" s="604"/>
      <c r="I70" s="604"/>
      <c r="J70" s="604"/>
      <c r="K70" s="605"/>
      <c r="L70" s="62">
        <v>4</v>
      </c>
      <c r="M70" s="62">
        <v>9</v>
      </c>
      <c r="N70" s="493">
        <v>0</v>
      </c>
      <c r="O70" s="500"/>
      <c r="P70" s="606">
        <v>0</v>
      </c>
      <c r="Q70" s="607"/>
      <c r="R70" s="489">
        <f>R71</f>
        <v>800000</v>
      </c>
      <c r="S70" s="499"/>
      <c r="T70" s="491">
        <f>T71</f>
        <v>825000</v>
      </c>
      <c r="U70" s="498"/>
      <c r="V70" s="202">
        <f>V71</f>
        <v>800000</v>
      </c>
    </row>
    <row r="71" spans="1:22" ht="28.5" customHeight="1" thickBot="1">
      <c r="A71" s="61"/>
      <c r="B71" s="178"/>
      <c r="C71" s="523"/>
      <c r="D71" s="524"/>
      <c r="E71" s="527" t="s">
        <v>413</v>
      </c>
      <c r="F71" s="528"/>
      <c r="G71" s="528"/>
      <c r="H71" s="528"/>
      <c r="I71" s="528"/>
      <c r="J71" s="528"/>
      <c r="K71" s="597"/>
      <c r="L71" s="63">
        <v>4</v>
      </c>
      <c r="M71" s="63">
        <v>9</v>
      </c>
      <c r="N71" s="488">
        <v>5500000000</v>
      </c>
      <c r="O71" s="497"/>
      <c r="P71" s="501">
        <v>0</v>
      </c>
      <c r="Q71" s="502"/>
      <c r="R71" s="486">
        <f>R72</f>
        <v>800000</v>
      </c>
      <c r="S71" s="496"/>
      <c r="T71" s="482">
        <f>T72</f>
        <v>825000</v>
      </c>
      <c r="U71" s="495"/>
      <c r="V71" s="220">
        <f>V72</f>
        <v>800000</v>
      </c>
    </row>
    <row r="72" spans="1:22" ht="22.5" customHeight="1" thickBot="1">
      <c r="A72" s="61"/>
      <c r="B72" s="175"/>
      <c r="C72" s="513"/>
      <c r="D72" s="514"/>
      <c r="E72" s="517"/>
      <c r="F72" s="518"/>
      <c r="G72" s="600" t="s">
        <v>394</v>
      </c>
      <c r="H72" s="601"/>
      <c r="I72" s="601"/>
      <c r="J72" s="601"/>
      <c r="K72" s="602"/>
      <c r="L72" s="88">
        <v>4</v>
      </c>
      <c r="M72" s="88">
        <v>9</v>
      </c>
      <c r="N72" s="613">
        <v>5540000000</v>
      </c>
      <c r="O72" s="614"/>
      <c r="P72" s="530">
        <v>0</v>
      </c>
      <c r="Q72" s="531"/>
      <c r="R72" s="534">
        <f>R75+R78</f>
        <v>800000</v>
      </c>
      <c r="S72" s="535"/>
      <c r="T72" s="503">
        <f>T73+T75</f>
        <v>825000</v>
      </c>
      <c r="U72" s="673"/>
      <c r="V72" s="362">
        <f>V73+V75</f>
        <v>800000</v>
      </c>
    </row>
    <row r="73" spans="1:22" ht="22.5" customHeight="1" thickBot="1">
      <c r="A73" s="61"/>
      <c r="B73" s="218"/>
      <c r="C73" s="185"/>
      <c r="D73" s="186"/>
      <c r="E73" s="187"/>
      <c r="F73" s="188"/>
      <c r="G73" s="190"/>
      <c r="H73" s="191"/>
      <c r="I73" s="191"/>
      <c r="J73" s="191"/>
      <c r="K73" s="192" t="s">
        <v>411</v>
      </c>
      <c r="L73" s="88">
        <v>4</v>
      </c>
      <c r="M73" s="88">
        <v>9</v>
      </c>
      <c r="N73" s="488" t="s">
        <v>412</v>
      </c>
      <c r="O73" s="483"/>
      <c r="P73" s="90">
        <v>0</v>
      </c>
      <c r="Q73" s="91"/>
      <c r="R73" s="486">
        <f>R74</f>
        <v>0</v>
      </c>
      <c r="S73" s="487"/>
      <c r="T73" s="482">
        <f>T74</f>
        <v>0</v>
      </c>
      <c r="U73" s="483"/>
      <c r="V73" s="362">
        <f>V74</f>
        <v>0</v>
      </c>
    </row>
    <row r="74" spans="1:22" ht="22.5" customHeight="1" thickBot="1">
      <c r="A74" s="61"/>
      <c r="B74" s="218"/>
      <c r="C74" s="185"/>
      <c r="D74" s="186"/>
      <c r="E74" s="187"/>
      <c r="F74" s="188"/>
      <c r="G74" s="190"/>
      <c r="H74" s="191"/>
      <c r="I74" s="191"/>
      <c r="J74" s="191"/>
      <c r="K74" s="199" t="s">
        <v>155</v>
      </c>
      <c r="L74" s="200">
        <v>4</v>
      </c>
      <c r="M74" s="200">
        <v>9</v>
      </c>
      <c r="N74" s="488" t="s">
        <v>412</v>
      </c>
      <c r="O74" s="483"/>
      <c r="P74" s="90">
        <v>240</v>
      </c>
      <c r="Q74" s="91"/>
      <c r="R74" s="486">
        <f>'Приложение 8'!Q100</f>
        <v>0</v>
      </c>
      <c r="S74" s="487"/>
      <c r="T74" s="482">
        <f>'Приложение 8'!R100</f>
        <v>0</v>
      </c>
      <c r="U74" s="494"/>
      <c r="V74" s="201">
        <f>'Приложение 8'!S100</f>
        <v>0</v>
      </c>
    </row>
    <row r="75" spans="1:22" ht="27.75" customHeight="1" thickBot="1">
      <c r="A75" s="61"/>
      <c r="B75" s="178"/>
      <c r="C75" s="523"/>
      <c r="D75" s="524"/>
      <c r="E75" s="525"/>
      <c r="F75" s="526"/>
      <c r="G75" s="527" t="s">
        <v>157</v>
      </c>
      <c r="H75" s="528"/>
      <c r="I75" s="528"/>
      <c r="J75" s="528"/>
      <c r="K75" s="528"/>
      <c r="L75" s="200">
        <v>4</v>
      </c>
      <c r="M75" s="200">
        <v>9</v>
      </c>
      <c r="N75" s="529">
        <v>5540295280</v>
      </c>
      <c r="O75" s="497"/>
      <c r="P75" s="501">
        <v>0</v>
      </c>
      <c r="Q75" s="502"/>
      <c r="R75" s="486">
        <f>R76</f>
        <v>800000</v>
      </c>
      <c r="S75" s="496"/>
      <c r="T75" s="482">
        <f>T76</f>
        <v>825000</v>
      </c>
      <c r="U75" s="509"/>
      <c r="V75" s="425">
        <f>V76</f>
        <v>800000</v>
      </c>
    </row>
    <row r="76" spans="1:22" ht="17.25" hidden="1" customHeight="1" thickBot="1">
      <c r="A76" s="510"/>
      <c r="B76" s="511"/>
      <c r="C76" s="513"/>
      <c r="D76" s="514"/>
      <c r="E76" s="517"/>
      <c r="F76" s="518"/>
      <c r="G76" s="521"/>
      <c r="H76" s="600" t="s">
        <v>155</v>
      </c>
      <c r="I76" s="601"/>
      <c r="J76" s="601"/>
      <c r="K76" s="602"/>
      <c r="L76" s="672">
        <v>4</v>
      </c>
      <c r="M76" s="672">
        <v>9</v>
      </c>
      <c r="N76" s="613">
        <v>5540295280</v>
      </c>
      <c r="O76" s="614"/>
      <c r="P76" s="530">
        <v>240</v>
      </c>
      <c r="Q76" s="531"/>
      <c r="R76" s="534">
        <f>'Приложение 8'!Q88</f>
        <v>800000</v>
      </c>
      <c r="S76" s="535"/>
      <c r="T76" s="503">
        <f>'Приложение 8'!R83</f>
        <v>825000</v>
      </c>
      <c r="U76" s="504"/>
      <c r="V76" s="507">
        <f>'Приложение 8'!S83</f>
        <v>800000</v>
      </c>
    </row>
    <row r="77" spans="1:22" ht="16.5" customHeight="1" thickBot="1">
      <c r="A77" s="510"/>
      <c r="B77" s="512"/>
      <c r="C77" s="515"/>
      <c r="D77" s="516"/>
      <c r="E77" s="519"/>
      <c r="F77" s="520"/>
      <c r="G77" s="522"/>
      <c r="H77" s="608"/>
      <c r="I77" s="609"/>
      <c r="J77" s="609"/>
      <c r="K77" s="610"/>
      <c r="L77" s="612"/>
      <c r="M77" s="612"/>
      <c r="N77" s="615"/>
      <c r="O77" s="616"/>
      <c r="P77" s="532"/>
      <c r="Q77" s="533"/>
      <c r="R77" s="536"/>
      <c r="S77" s="537"/>
      <c r="T77" s="505"/>
      <c r="U77" s="506"/>
      <c r="V77" s="508"/>
    </row>
    <row r="78" spans="1:22" ht="27.75" hidden="1" customHeight="1" thickBot="1">
      <c r="A78" s="61"/>
      <c r="B78" s="178"/>
      <c r="C78" s="523"/>
      <c r="D78" s="524"/>
      <c r="E78" s="525"/>
      <c r="F78" s="526"/>
      <c r="G78" s="527" t="s">
        <v>234</v>
      </c>
      <c r="H78" s="528"/>
      <c r="I78" s="528"/>
      <c r="J78" s="528"/>
      <c r="K78" s="528"/>
      <c r="L78" s="217">
        <v>4</v>
      </c>
      <c r="M78" s="217">
        <v>9</v>
      </c>
      <c r="N78" s="529" t="str">
        <f>N79</f>
        <v>554П5S1401</v>
      </c>
      <c r="O78" s="497"/>
      <c r="P78" s="501">
        <v>0</v>
      </c>
      <c r="Q78" s="502"/>
      <c r="R78" s="486">
        <f>R79</f>
        <v>0</v>
      </c>
      <c r="S78" s="496"/>
      <c r="T78" s="482">
        <f>T79</f>
        <v>0</v>
      </c>
      <c r="U78" s="495"/>
      <c r="V78" s="184">
        <f>V79</f>
        <v>0</v>
      </c>
    </row>
    <row r="79" spans="1:22" ht="17.25" hidden="1" customHeight="1">
      <c r="A79" s="510"/>
      <c r="B79" s="511"/>
      <c r="C79" s="513"/>
      <c r="D79" s="514"/>
      <c r="E79" s="517"/>
      <c r="F79" s="518"/>
      <c r="G79" s="521"/>
      <c r="H79" s="600" t="s">
        <v>155</v>
      </c>
      <c r="I79" s="601"/>
      <c r="J79" s="601"/>
      <c r="K79" s="602"/>
      <c r="L79" s="677">
        <v>4</v>
      </c>
      <c r="M79" s="677">
        <v>9</v>
      </c>
      <c r="N79" s="613" t="s">
        <v>233</v>
      </c>
      <c r="O79" s="614"/>
      <c r="P79" s="530">
        <v>240</v>
      </c>
      <c r="Q79" s="531"/>
      <c r="R79" s="534">
        <f>'Приложение 8'!Q93</f>
        <v>0</v>
      </c>
      <c r="S79" s="535"/>
      <c r="T79" s="503">
        <f>'Приложение 8'!R93</f>
        <v>0</v>
      </c>
      <c r="U79" s="504"/>
      <c r="V79" s="617">
        <f>'Приложение 8'!S93</f>
        <v>0</v>
      </c>
    </row>
    <row r="80" spans="1:22" ht="17.25" hidden="1" customHeight="1" thickBot="1">
      <c r="A80" s="510"/>
      <c r="B80" s="512"/>
      <c r="C80" s="515"/>
      <c r="D80" s="516"/>
      <c r="E80" s="519"/>
      <c r="F80" s="520"/>
      <c r="G80" s="522"/>
      <c r="H80" s="608"/>
      <c r="I80" s="609"/>
      <c r="J80" s="609"/>
      <c r="K80" s="610"/>
      <c r="L80" s="612"/>
      <c r="M80" s="612"/>
      <c r="N80" s="615"/>
      <c r="O80" s="616"/>
      <c r="P80" s="532"/>
      <c r="Q80" s="533"/>
      <c r="R80" s="536"/>
      <c r="S80" s="537"/>
      <c r="T80" s="505"/>
      <c r="U80" s="506"/>
      <c r="V80" s="508"/>
    </row>
    <row r="81" spans="1:22" ht="21" hidden="1" customHeight="1" thickBot="1">
      <c r="A81" s="61"/>
      <c r="B81" s="212"/>
      <c r="C81" s="208"/>
      <c r="D81" s="208"/>
      <c r="E81" s="213"/>
      <c r="F81" s="213"/>
      <c r="G81" s="213"/>
      <c r="H81" s="206"/>
      <c r="I81" s="206"/>
      <c r="J81" s="206"/>
      <c r="K81" s="324" t="s">
        <v>337</v>
      </c>
      <c r="L81" s="62">
        <v>4</v>
      </c>
      <c r="M81" s="62">
        <v>12</v>
      </c>
      <c r="N81" s="493">
        <v>5590000000</v>
      </c>
      <c r="O81" s="500"/>
      <c r="P81" s="325">
        <v>0</v>
      </c>
      <c r="Q81" s="326"/>
      <c r="R81" s="489">
        <v>0</v>
      </c>
      <c r="S81" s="499"/>
      <c r="T81" s="491">
        <v>0</v>
      </c>
      <c r="U81" s="498"/>
      <c r="V81" s="202">
        <f>V82</f>
        <v>0</v>
      </c>
    </row>
    <row r="82" spans="1:22" ht="39" hidden="1" customHeight="1" thickBot="1">
      <c r="A82" s="61"/>
      <c r="B82" s="212"/>
      <c r="C82" s="208"/>
      <c r="D82" s="208"/>
      <c r="E82" s="213"/>
      <c r="F82" s="213"/>
      <c r="G82" s="213"/>
      <c r="H82" s="206"/>
      <c r="I82" s="206"/>
      <c r="J82" s="206"/>
      <c r="K82" s="323" t="s">
        <v>341</v>
      </c>
      <c r="L82" s="63">
        <v>4</v>
      </c>
      <c r="M82" s="63">
        <v>12</v>
      </c>
      <c r="N82" s="488" t="s">
        <v>340</v>
      </c>
      <c r="O82" s="497"/>
      <c r="P82" s="321">
        <v>240</v>
      </c>
      <c r="Q82" s="322"/>
      <c r="R82" s="486">
        <v>0</v>
      </c>
      <c r="S82" s="496"/>
      <c r="T82" s="482">
        <v>0</v>
      </c>
      <c r="U82" s="495"/>
      <c r="V82" s="184">
        <v>0</v>
      </c>
    </row>
    <row r="83" spans="1:22" ht="18.75" customHeight="1" thickBot="1">
      <c r="A83" s="61"/>
      <c r="B83" s="670" t="s">
        <v>158</v>
      </c>
      <c r="C83" s="671"/>
      <c r="D83" s="671"/>
      <c r="E83" s="671"/>
      <c r="F83" s="671"/>
      <c r="G83" s="671"/>
      <c r="H83" s="671"/>
      <c r="I83" s="671"/>
      <c r="J83" s="671"/>
      <c r="K83" s="674"/>
      <c r="L83" s="423">
        <v>5</v>
      </c>
      <c r="M83" s="423">
        <v>0</v>
      </c>
      <c r="N83" s="622">
        <v>0</v>
      </c>
      <c r="O83" s="623"/>
      <c r="P83" s="624">
        <v>0</v>
      </c>
      <c r="Q83" s="625"/>
      <c r="R83" s="675">
        <f>R84</f>
        <v>500000</v>
      </c>
      <c r="S83" s="676"/>
      <c r="T83" s="548">
        <f>T84</f>
        <v>563000</v>
      </c>
      <c r="U83" s="549"/>
      <c r="V83" s="424">
        <f>V85</f>
        <v>500000</v>
      </c>
    </row>
    <row r="84" spans="1:22" ht="16.5" customHeight="1" thickBot="1">
      <c r="A84" s="61"/>
      <c r="B84" s="178"/>
      <c r="C84" s="603" t="s">
        <v>33</v>
      </c>
      <c r="D84" s="604"/>
      <c r="E84" s="604"/>
      <c r="F84" s="604"/>
      <c r="G84" s="604"/>
      <c r="H84" s="604"/>
      <c r="I84" s="604"/>
      <c r="J84" s="604"/>
      <c r="K84" s="605"/>
      <c r="L84" s="62">
        <v>5</v>
      </c>
      <c r="M84" s="62">
        <v>3</v>
      </c>
      <c r="N84" s="493">
        <v>0</v>
      </c>
      <c r="O84" s="500"/>
      <c r="P84" s="606">
        <v>0</v>
      </c>
      <c r="Q84" s="607"/>
      <c r="R84" s="678">
        <f>R85</f>
        <v>500000</v>
      </c>
      <c r="S84" s="679"/>
      <c r="T84" s="491">
        <f>T85</f>
        <v>563000</v>
      </c>
      <c r="U84" s="498"/>
      <c r="V84" s="202">
        <f>V85</f>
        <v>500000</v>
      </c>
    </row>
    <row r="85" spans="1:22" ht="30.75" customHeight="1" thickBot="1">
      <c r="A85" s="61"/>
      <c r="B85" s="178"/>
      <c r="C85" s="523"/>
      <c r="D85" s="524"/>
      <c r="E85" s="527" t="s">
        <v>413</v>
      </c>
      <c r="F85" s="528"/>
      <c r="G85" s="528"/>
      <c r="H85" s="528"/>
      <c r="I85" s="528"/>
      <c r="J85" s="528"/>
      <c r="K85" s="597"/>
      <c r="L85" s="63">
        <v>5</v>
      </c>
      <c r="M85" s="63">
        <v>3</v>
      </c>
      <c r="N85" s="488">
        <v>5500000000</v>
      </c>
      <c r="O85" s="497"/>
      <c r="P85" s="501">
        <v>0</v>
      </c>
      <c r="Q85" s="502"/>
      <c r="R85" s="486">
        <f>R86</f>
        <v>500000</v>
      </c>
      <c r="S85" s="496"/>
      <c r="T85" s="482">
        <f>T86</f>
        <v>563000</v>
      </c>
      <c r="U85" s="495"/>
      <c r="V85" s="184">
        <f>V86</f>
        <v>500000</v>
      </c>
    </row>
    <row r="86" spans="1:22" ht="19.5" customHeight="1" thickBot="1">
      <c r="A86" s="61"/>
      <c r="B86" s="178"/>
      <c r="C86" s="523"/>
      <c r="D86" s="524"/>
      <c r="E86" s="527" t="s">
        <v>410</v>
      </c>
      <c r="F86" s="528"/>
      <c r="G86" s="528"/>
      <c r="H86" s="528"/>
      <c r="I86" s="528"/>
      <c r="J86" s="528"/>
      <c r="K86" s="597"/>
      <c r="L86" s="63">
        <v>5</v>
      </c>
      <c r="M86" s="63">
        <v>3</v>
      </c>
      <c r="N86" s="488">
        <v>5540000000</v>
      </c>
      <c r="O86" s="497"/>
      <c r="P86" s="501">
        <v>0</v>
      </c>
      <c r="Q86" s="502"/>
      <c r="R86" s="486">
        <f>'Приложение 8'!Q105</f>
        <v>500000</v>
      </c>
      <c r="S86" s="496"/>
      <c r="T86" s="482">
        <f>'Приложение 8'!R105</f>
        <v>563000</v>
      </c>
      <c r="U86" s="495"/>
      <c r="V86" s="184">
        <f>'Приложение 8'!S105</f>
        <v>500000</v>
      </c>
    </row>
    <row r="87" spans="1:22" ht="19.5" customHeight="1" thickBot="1">
      <c r="A87" s="61"/>
      <c r="B87" s="178"/>
      <c r="C87" s="179"/>
      <c r="D87" s="180"/>
      <c r="E87" s="181"/>
      <c r="F87" s="182"/>
      <c r="G87" s="182"/>
      <c r="H87" s="182"/>
      <c r="I87" s="182"/>
      <c r="J87" s="182"/>
      <c r="K87" s="183" t="s">
        <v>390</v>
      </c>
      <c r="L87" s="63">
        <v>5</v>
      </c>
      <c r="M87" s="63">
        <v>3</v>
      </c>
      <c r="N87" s="488">
        <v>5540390010</v>
      </c>
      <c r="O87" s="483"/>
      <c r="P87" s="501">
        <v>0</v>
      </c>
      <c r="Q87" s="502"/>
      <c r="R87" s="486">
        <f>R88</f>
        <v>0</v>
      </c>
      <c r="S87" s="487"/>
      <c r="T87" s="482">
        <f>T88</f>
        <v>0</v>
      </c>
      <c r="U87" s="483"/>
      <c r="V87" s="184">
        <f>V88</f>
        <v>0</v>
      </c>
    </row>
    <row r="88" spans="1:22" ht="19.5" customHeight="1" thickBot="1">
      <c r="A88" s="61"/>
      <c r="B88" s="178"/>
      <c r="C88" s="179"/>
      <c r="D88" s="180"/>
      <c r="E88" s="181"/>
      <c r="F88" s="182"/>
      <c r="G88" s="182"/>
      <c r="H88" s="182"/>
      <c r="I88" s="182"/>
      <c r="J88" s="182"/>
      <c r="K88" s="183" t="s">
        <v>155</v>
      </c>
      <c r="L88" s="63">
        <v>5</v>
      </c>
      <c r="M88" s="63">
        <v>3</v>
      </c>
      <c r="N88" s="488">
        <v>5540390010</v>
      </c>
      <c r="O88" s="483"/>
      <c r="P88" s="86">
        <v>240</v>
      </c>
      <c r="Q88" s="87"/>
      <c r="R88" s="486">
        <f>'Приложение 8'!Q107</f>
        <v>0</v>
      </c>
      <c r="S88" s="487"/>
      <c r="T88" s="482">
        <f>'Приложение 8'!R107</f>
        <v>0</v>
      </c>
      <c r="U88" s="483"/>
      <c r="V88" s="184">
        <f>'Приложение 8'!S107</f>
        <v>0</v>
      </c>
    </row>
    <row r="89" spans="1:22" ht="23.25" customHeight="1" thickBot="1">
      <c r="A89" s="61"/>
      <c r="B89" s="178"/>
      <c r="C89" s="179"/>
      <c r="D89" s="180"/>
      <c r="E89" s="181"/>
      <c r="F89" s="182"/>
      <c r="G89" s="182"/>
      <c r="H89" s="182"/>
      <c r="I89" s="182"/>
      <c r="J89" s="182"/>
      <c r="K89" s="183" t="s">
        <v>391</v>
      </c>
      <c r="L89" s="63">
        <v>5</v>
      </c>
      <c r="M89" s="63">
        <v>3</v>
      </c>
      <c r="N89" s="488">
        <v>5540390030</v>
      </c>
      <c r="O89" s="483"/>
      <c r="P89" s="501">
        <v>0</v>
      </c>
      <c r="Q89" s="502"/>
      <c r="R89" s="486">
        <f>R90</f>
        <v>0</v>
      </c>
      <c r="S89" s="487"/>
      <c r="T89" s="482">
        <f>T90</f>
        <v>0</v>
      </c>
      <c r="U89" s="483"/>
      <c r="V89" s="184">
        <f>V90</f>
        <v>0</v>
      </c>
    </row>
    <row r="90" spans="1:22" ht="19.5" customHeight="1" thickBot="1">
      <c r="A90" s="61"/>
      <c r="B90" s="178"/>
      <c r="C90" s="179"/>
      <c r="D90" s="180"/>
      <c r="E90" s="181"/>
      <c r="F90" s="182"/>
      <c r="G90" s="182"/>
      <c r="H90" s="182"/>
      <c r="I90" s="182"/>
      <c r="J90" s="182"/>
      <c r="K90" s="183" t="s">
        <v>155</v>
      </c>
      <c r="L90" s="63">
        <v>5</v>
      </c>
      <c r="M90" s="63">
        <v>3</v>
      </c>
      <c r="N90" s="488">
        <v>5540390030</v>
      </c>
      <c r="O90" s="483"/>
      <c r="P90" s="86">
        <v>240</v>
      </c>
      <c r="Q90" s="87"/>
      <c r="R90" s="486">
        <f>'Приложение 8'!Q110</f>
        <v>0</v>
      </c>
      <c r="S90" s="487"/>
      <c r="T90" s="482">
        <f>'Приложение 8'!R110</f>
        <v>0</v>
      </c>
      <c r="U90" s="483"/>
      <c r="V90" s="184">
        <f>'Приложение 8'!S110</f>
        <v>0</v>
      </c>
    </row>
    <row r="91" spans="1:22" ht="24" customHeight="1" thickBot="1">
      <c r="A91" s="61"/>
      <c r="B91" s="178"/>
      <c r="C91" s="179"/>
      <c r="D91" s="180"/>
      <c r="E91" s="181"/>
      <c r="F91" s="182"/>
      <c r="G91" s="182"/>
      <c r="H91" s="182"/>
      <c r="I91" s="182"/>
      <c r="J91" s="182"/>
      <c r="K91" s="183" t="s">
        <v>392</v>
      </c>
      <c r="L91" s="63">
        <v>5</v>
      </c>
      <c r="M91" s="63">
        <v>3</v>
      </c>
      <c r="N91" s="488">
        <v>5540390050</v>
      </c>
      <c r="O91" s="497"/>
      <c r="P91" s="501">
        <v>0</v>
      </c>
      <c r="Q91" s="502"/>
      <c r="R91" s="486">
        <f>R92</f>
        <v>0</v>
      </c>
      <c r="S91" s="487"/>
      <c r="T91" s="482">
        <f>T92</f>
        <v>0</v>
      </c>
      <c r="U91" s="483"/>
      <c r="V91" s="184">
        <f>V92</f>
        <v>0</v>
      </c>
    </row>
    <row r="92" spans="1:22" ht="19.5" customHeight="1" thickBot="1">
      <c r="A92" s="61"/>
      <c r="B92" s="178"/>
      <c r="C92" s="179"/>
      <c r="D92" s="180"/>
      <c r="E92" s="181"/>
      <c r="F92" s="182"/>
      <c r="G92" s="182"/>
      <c r="H92" s="182"/>
      <c r="I92" s="182"/>
      <c r="J92" s="182"/>
      <c r="K92" s="183" t="s">
        <v>155</v>
      </c>
      <c r="L92" s="63">
        <v>5</v>
      </c>
      <c r="M92" s="63">
        <v>3</v>
      </c>
      <c r="N92" s="488">
        <v>5540390050</v>
      </c>
      <c r="O92" s="497"/>
      <c r="P92" s="86">
        <v>240</v>
      </c>
      <c r="Q92" s="87"/>
      <c r="R92" s="486">
        <f>-'Приложение 8'!Q113</f>
        <v>0</v>
      </c>
      <c r="S92" s="487"/>
      <c r="T92" s="482">
        <f>'Приложение 8'!R113</f>
        <v>0</v>
      </c>
      <c r="U92" s="483"/>
      <c r="V92" s="184">
        <f>'Приложение 8'!S113</f>
        <v>0</v>
      </c>
    </row>
    <row r="93" spans="1:22" ht="18.75" customHeight="1" thickBot="1">
      <c r="A93" s="61"/>
      <c r="B93" s="178"/>
      <c r="C93" s="523"/>
      <c r="D93" s="524"/>
      <c r="E93" s="527" t="s">
        <v>159</v>
      </c>
      <c r="F93" s="528"/>
      <c r="G93" s="528"/>
      <c r="H93" s="528"/>
      <c r="I93" s="528"/>
      <c r="J93" s="528"/>
      <c r="K93" s="597"/>
      <c r="L93" s="63">
        <v>5</v>
      </c>
      <c r="M93" s="63">
        <v>3</v>
      </c>
      <c r="N93" s="488">
        <v>5540395310</v>
      </c>
      <c r="O93" s="497"/>
      <c r="P93" s="501">
        <v>0</v>
      </c>
      <c r="Q93" s="502"/>
      <c r="R93" s="486">
        <f>R94</f>
        <v>500000</v>
      </c>
      <c r="S93" s="496"/>
      <c r="T93" s="482">
        <f>T94</f>
        <v>200000</v>
      </c>
      <c r="U93" s="495"/>
      <c r="V93" s="184">
        <f>V94</f>
        <v>500000</v>
      </c>
    </row>
    <row r="94" spans="1:22" ht="14.25" customHeight="1" thickBot="1">
      <c r="A94" s="61"/>
      <c r="B94" s="178"/>
      <c r="C94" s="523"/>
      <c r="D94" s="524"/>
      <c r="E94" s="527" t="s">
        <v>155</v>
      </c>
      <c r="F94" s="528"/>
      <c r="G94" s="528"/>
      <c r="H94" s="528"/>
      <c r="I94" s="528"/>
      <c r="J94" s="528"/>
      <c r="K94" s="597"/>
      <c r="L94" s="63">
        <v>5</v>
      </c>
      <c r="M94" s="63">
        <v>3</v>
      </c>
      <c r="N94" s="488">
        <v>5540395310</v>
      </c>
      <c r="O94" s="497"/>
      <c r="P94" s="501">
        <v>240</v>
      </c>
      <c r="Q94" s="502"/>
      <c r="R94" s="486">
        <f>'Приложение 8'!Q116</f>
        <v>500000</v>
      </c>
      <c r="S94" s="496"/>
      <c r="T94" s="482">
        <f>'Приложение 8'!R116</f>
        <v>200000</v>
      </c>
      <c r="U94" s="495"/>
      <c r="V94" s="184">
        <f>'Приложение 8'!S116</f>
        <v>500000</v>
      </c>
    </row>
    <row r="95" spans="1:22" ht="36" customHeight="1" thickBot="1">
      <c r="A95" s="61"/>
      <c r="B95" s="208"/>
      <c r="C95" s="209"/>
      <c r="D95" s="209"/>
      <c r="E95" s="182"/>
      <c r="F95" s="182"/>
      <c r="G95" s="182"/>
      <c r="H95" s="182"/>
      <c r="I95" s="182"/>
      <c r="J95" s="182"/>
      <c r="K95" s="183" t="s">
        <v>338</v>
      </c>
      <c r="L95" s="63">
        <v>5</v>
      </c>
      <c r="M95" s="63">
        <v>3</v>
      </c>
      <c r="N95" s="488" t="s">
        <v>389</v>
      </c>
      <c r="O95" s="483"/>
      <c r="P95" s="86">
        <v>0</v>
      </c>
      <c r="Q95" s="87"/>
      <c r="R95" s="486">
        <f>R96</f>
        <v>0</v>
      </c>
      <c r="S95" s="487"/>
      <c r="T95" s="482">
        <f>T96</f>
        <v>363000</v>
      </c>
      <c r="U95" s="483"/>
      <c r="V95" s="184">
        <f>V96</f>
        <v>0</v>
      </c>
    </row>
    <row r="96" spans="1:22" ht="14.25" customHeight="1" thickBot="1">
      <c r="A96" s="61"/>
      <c r="B96" s="208"/>
      <c r="C96" s="209"/>
      <c r="D96" s="209"/>
      <c r="E96" s="182"/>
      <c r="F96" s="182"/>
      <c r="G96" s="182"/>
      <c r="H96" s="182"/>
      <c r="I96" s="182"/>
      <c r="J96" s="182"/>
      <c r="K96" s="183" t="s">
        <v>155</v>
      </c>
      <c r="L96" s="63">
        <v>5</v>
      </c>
      <c r="M96" s="63">
        <v>3</v>
      </c>
      <c r="N96" s="488" t="s">
        <v>389</v>
      </c>
      <c r="O96" s="483"/>
      <c r="P96" s="86">
        <v>240</v>
      </c>
      <c r="Q96" s="87"/>
      <c r="R96" s="486">
        <f>'Приложение 8'!Q119</f>
        <v>0</v>
      </c>
      <c r="S96" s="487"/>
      <c r="T96" s="482">
        <f>'Приложение 8'!R119</f>
        <v>363000</v>
      </c>
      <c r="U96" s="483"/>
      <c r="V96" s="184">
        <f>'Приложение 8'!S119</f>
        <v>0</v>
      </c>
    </row>
    <row r="97" spans="1:22" ht="16.5" customHeight="1" thickBot="1">
      <c r="A97" s="61"/>
      <c r="B97" s="670" t="s">
        <v>160</v>
      </c>
      <c r="C97" s="671"/>
      <c r="D97" s="671"/>
      <c r="E97" s="671"/>
      <c r="F97" s="671"/>
      <c r="G97" s="671"/>
      <c r="H97" s="671"/>
      <c r="I97" s="671"/>
      <c r="J97" s="671"/>
      <c r="K97" s="674"/>
      <c r="L97" s="423">
        <v>8</v>
      </c>
      <c r="M97" s="423">
        <v>0</v>
      </c>
      <c r="N97" s="622">
        <v>0</v>
      </c>
      <c r="O97" s="623"/>
      <c r="P97" s="624">
        <v>0</v>
      </c>
      <c r="Q97" s="625"/>
      <c r="R97" s="541">
        <f>R98</f>
        <v>868000</v>
      </c>
      <c r="S97" s="542"/>
      <c r="T97" s="548">
        <f>T98</f>
        <v>500000</v>
      </c>
      <c r="U97" s="549"/>
      <c r="V97" s="424">
        <f>V98</f>
        <v>600000</v>
      </c>
    </row>
    <row r="98" spans="1:22" ht="16.5" thickBot="1">
      <c r="A98" s="61"/>
      <c r="B98" s="178"/>
      <c r="C98" s="603" t="s">
        <v>34</v>
      </c>
      <c r="D98" s="604"/>
      <c r="E98" s="604"/>
      <c r="F98" s="604"/>
      <c r="G98" s="604"/>
      <c r="H98" s="604"/>
      <c r="I98" s="604"/>
      <c r="J98" s="604"/>
      <c r="K98" s="605"/>
      <c r="L98" s="62">
        <v>8</v>
      </c>
      <c r="M98" s="62">
        <v>1</v>
      </c>
      <c r="N98" s="493">
        <v>0</v>
      </c>
      <c r="O98" s="500"/>
      <c r="P98" s="606">
        <v>0</v>
      </c>
      <c r="Q98" s="607"/>
      <c r="R98" s="489">
        <f>R99</f>
        <v>868000</v>
      </c>
      <c r="S98" s="499"/>
      <c r="T98" s="491">
        <f>T99</f>
        <v>500000</v>
      </c>
      <c r="U98" s="498"/>
      <c r="V98" s="202">
        <f>V99</f>
        <v>600000</v>
      </c>
    </row>
    <row r="99" spans="1:22" ht="26.25" customHeight="1" thickBot="1">
      <c r="A99" s="61"/>
      <c r="B99" s="178"/>
      <c r="C99" s="523"/>
      <c r="D99" s="524"/>
      <c r="E99" s="527" t="s">
        <v>413</v>
      </c>
      <c r="F99" s="528"/>
      <c r="G99" s="528"/>
      <c r="H99" s="528"/>
      <c r="I99" s="528"/>
      <c r="J99" s="528"/>
      <c r="K99" s="597"/>
      <c r="L99" s="63">
        <v>8</v>
      </c>
      <c r="M99" s="63">
        <v>1</v>
      </c>
      <c r="N99" s="488">
        <v>5500000000</v>
      </c>
      <c r="O99" s="497"/>
      <c r="P99" s="501">
        <v>0</v>
      </c>
      <c r="Q99" s="502"/>
      <c r="R99" s="486">
        <f>R100</f>
        <v>868000</v>
      </c>
      <c r="S99" s="496"/>
      <c r="T99" s="482">
        <f>T100</f>
        <v>500000</v>
      </c>
      <c r="U99" s="495"/>
      <c r="V99" s="184">
        <f>V100</f>
        <v>600000</v>
      </c>
    </row>
    <row r="100" spans="1:22" ht="15.75" customHeight="1" thickBot="1">
      <c r="A100" s="61"/>
      <c r="B100" s="178"/>
      <c r="C100" s="523"/>
      <c r="D100" s="524"/>
      <c r="E100" s="527" t="s">
        <v>393</v>
      </c>
      <c r="F100" s="528"/>
      <c r="G100" s="528"/>
      <c r="H100" s="528"/>
      <c r="I100" s="528"/>
      <c r="J100" s="528"/>
      <c r="K100" s="597"/>
      <c r="L100" s="63">
        <v>8</v>
      </c>
      <c r="M100" s="63">
        <v>1</v>
      </c>
      <c r="N100" s="488">
        <v>5540000000</v>
      </c>
      <c r="O100" s="497"/>
      <c r="P100" s="501">
        <v>0</v>
      </c>
      <c r="Q100" s="502"/>
      <c r="R100" s="486">
        <f>R101+R103+R105+R107</f>
        <v>868000</v>
      </c>
      <c r="S100" s="496"/>
      <c r="T100" s="482">
        <f>T101+T103+T105+T107</f>
        <v>500000</v>
      </c>
      <c r="U100" s="495"/>
      <c r="V100" s="184">
        <f>V101+V105+V107</f>
        <v>600000</v>
      </c>
    </row>
    <row r="101" spans="1:22" ht="27" customHeight="1" thickBot="1">
      <c r="A101" s="61"/>
      <c r="B101" s="178"/>
      <c r="C101" s="179"/>
      <c r="D101" s="180"/>
      <c r="E101" s="181"/>
      <c r="F101" s="182"/>
      <c r="G101" s="527" t="s">
        <v>161</v>
      </c>
      <c r="H101" s="528"/>
      <c r="I101" s="528"/>
      <c r="J101" s="528"/>
      <c r="K101" s="597"/>
      <c r="L101" s="63">
        <v>8</v>
      </c>
      <c r="M101" s="63">
        <v>1</v>
      </c>
      <c r="N101" s="488">
        <v>5540475080</v>
      </c>
      <c r="O101" s="497"/>
      <c r="P101" s="501">
        <v>0</v>
      </c>
      <c r="Q101" s="502"/>
      <c r="R101" s="486">
        <f>R102</f>
        <v>0</v>
      </c>
      <c r="S101" s="496"/>
      <c r="T101" s="482">
        <f>T102</f>
        <v>0</v>
      </c>
      <c r="U101" s="495"/>
      <c r="V101" s="184">
        <f>V102</f>
        <v>0</v>
      </c>
    </row>
    <row r="102" spans="1:22" ht="20.25" customHeight="1" thickBot="1">
      <c r="A102" s="61"/>
      <c r="B102" s="178"/>
      <c r="C102" s="523"/>
      <c r="D102" s="524"/>
      <c r="E102" s="525"/>
      <c r="F102" s="526"/>
      <c r="G102" s="527" t="s">
        <v>88</v>
      </c>
      <c r="H102" s="528"/>
      <c r="I102" s="528"/>
      <c r="J102" s="528"/>
      <c r="K102" s="597"/>
      <c r="L102" s="63">
        <v>8</v>
      </c>
      <c r="M102" s="63">
        <v>1</v>
      </c>
      <c r="N102" s="488">
        <v>5540475080</v>
      </c>
      <c r="O102" s="497"/>
      <c r="P102" s="501">
        <v>540</v>
      </c>
      <c r="Q102" s="502"/>
      <c r="R102" s="486">
        <f>'Приложение 8'!Q126</f>
        <v>0</v>
      </c>
      <c r="S102" s="496"/>
      <c r="T102" s="482">
        <f>'Приложение 8'!R126</f>
        <v>0</v>
      </c>
      <c r="U102" s="495"/>
      <c r="V102" s="184">
        <f>'Приложение 8'!S126</f>
        <v>0</v>
      </c>
    </row>
    <row r="103" spans="1:22" ht="20.25" customHeight="1" thickBot="1">
      <c r="A103" s="61"/>
      <c r="B103" s="178"/>
      <c r="C103" s="179"/>
      <c r="D103" s="180"/>
      <c r="E103" s="432"/>
      <c r="F103" s="433"/>
      <c r="G103" s="206"/>
      <c r="H103" s="182"/>
      <c r="I103" s="182"/>
      <c r="J103" s="182"/>
      <c r="K103" s="183" t="s">
        <v>432</v>
      </c>
      <c r="L103" s="63">
        <v>8</v>
      </c>
      <c r="M103" s="63">
        <v>1</v>
      </c>
      <c r="N103" s="484">
        <v>5540495110</v>
      </c>
      <c r="O103" s="485"/>
      <c r="P103" s="86">
        <v>0</v>
      </c>
      <c r="Q103" s="87"/>
      <c r="R103" s="486">
        <f>R104</f>
        <v>0</v>
      </c>
      <c r="S103" s="487"/>
      <c r="T103" s="482">
        <f>T104</f>
        <v>0</v>
      </c>
      <c r="U103" s="483"/>
      <c r="V103" s="184">
        <f>V104</f>
        <v>0</v>
      </c>
    </row>
    <row r="104" spans="1:22" ht="20.25" customHeight="1" thickBot="1">
      <c r="A104" s="61"/>
      <c r="B104" s="178"/>
      <c r="C104" s="179"/>
      <c r="D104" s="180"/>
      <c r="E104" s="432"/>
      <c r="F104" s="433"/>
      <c r="G104" s="206"/>
      <c r="H104" s="182"/>
      <c r="I104" s="182"/>
      <c r="J104" s="182"/>
      <c r="K104" s="183" t="s">
        <v>431</v>
      </c>
      <c r="L104" s="63">
        <v>8</v>
      </c>
      <c r="M104" s="63">
        <v>1</v>
      </c>
      <c r="N104" s="484">
        <v>5540495110</v>
      </c>
      <c r="O104" s="485"/>
      <c r="P104" s="86">
        <v>240</v>
      </c>
      <c r="Q104" s="87"/>
      <c r="R104" s="486">
        <f>'Приложение 8'!Q128</f>
        <v>0</v>
      </c>
      <c r="S104" s="487"/>
      <c r="T104" s="482">
        <f>'Приложение 8'!R128</f>
        <v>0</v>
      </c>
      <c r="U104" s="483"/>
      <c r="V104" s="184">
        <f>'Приложение 8'!S128</f>
        <v>0</v>
      </c>
    </row>
    <row r="105" spans="1:22" ht="23.25" customHeight="1" thickBot="1">
      <c r="A105" s="61"/>
      <c r="B105" s="178"/>
      <c r="C105" s="523"/>
      <c r="D105" s="524"/>
      <c r="E105" s="525"/>
      <c r="F105" s="526"/>
      <c r="G105" s="205"/>
      <c r="H105" s="527" t="s">
        <v>162</v>
      </c>
      <c r="I105" s="528"/>
      <c r="J105" s="528"/>
      <c r="K105" s="597"/>
      <c r="L105" s="63">
        <v>8</v>
      </c>
      <c r="M105" s="63">
        <v>1</v>
      </c>
      <c r="N105" s="613">
        <v>5540495220</v>
      </c>
      <c r="O105" s="614"/>
      <c r="P105" s="501">
        <v>0</v>
      </c>
      <c r="Q105" s="502"/>
      <c r="R105" s="486">
        <f>R106</f>
        <v>600000</v>
      </c>
      <c r="S105" s="496"/>
      <c r="T105" s="482">
        <f>T106</f>
        <v>500000</v>
      </c>
      <c r="U105" s="495"/>
      <c r="V105" s="184">
        <f>V106</f>
        <v>600000</v>
      </c>
    </row>
    <row r="106" spans="1:22" ht="18.75" customHeight="1" thickBot="1">
      <c r="A106" s="61"/>
      <c r="B106" s="218"/>
      <c r="C106" s="185"/>
      <c r="D106" s="186"/>
      <c r="E106" s="187"/>
      <c r="F106" s="188"/>
      <c r="G106" s="219"/>
      <c r="H106" s="190"/>
      <c r="I106" s="191"/>
      <c r="J106" s="191"/>
      <c r="K106" s="192" t="s">
        <v>155</v>
      </c>
      <c r="L106" s="88">
        <v>8</v>
      </c>
      <c r="M106" s="334">
        <v>1</v>
      </c>
      <c r="N106" s="613">
        <v>5540495220</v>
      </c>
      <c r="O106" s="614"/>
      <c r="P106" s="90">
        <v>240</v>
      </c>
      <c r="Q106" s="91"/>
      <c r="R106" s="534">
        <f>'Приложение 8'!Q131</f>
        <v>600000</v>
      </c>
      <c r="S106" s="535"/>
      <c r="T106" s="503">
        <f>'Приложение 8'!R131</f>
        <v>500000</v>
      </c>
      <c r="U106" s="504"/>
      <c r="V106" s="193">
        <f>'Приложение 8'!S131</f>
        <v>600000</v>
      </c>
    </row>
    <row r="107" spans="1:22" ht="18.75" customHeight="1" thickBot="1">
      <c r="A107" s="65"/>
      <c r="B107" s="196"/>
      <c r="C107" s="320"/>
      <c r="D107" s="320"/>
      <c r="E107" s="333"/>
      <c r="F107" s="333"/>
      <c r="G107" s="197"/>
      <c r="H107" s="191"/>
      <c r="I107" s="191"/>
      <c r="J107" s="191"/>
      <c r="K107" s="199" t="s">
        <v>335</v>
      </c>
      <c r="L107" s="335">
        <v>8</v>
      </c>
      <c r="M107" s="200">
        <v>1</v>
      </c>
      <c r="N107" s="488">
        <v>5540497030</v>
      </c>
      <c r="O107" s="497"/>
      <c r="P107" s="337">
        <v>0</v>
      </c>
      <c r="Q107" s="338"/>
      <c r="R107" s="486">
        <f>R108</f>
        <v>268000</v>
      </c>
      <c r="S107" s="496"/>
      <c r="T107" s="482">
        <f>T108</f>
        <v>0</v>
      </c>
      <c r="U107" s="495"/>
      <c r="V107" s="201">
        <f>V108</f>
        <v>0</v>
      </c>
    </row>
    <row r="108" spans="1:22" ht="18.75" customHeight="1" thickBot="1">
      <c r="A108" s="65"/>
      <c r="B108" s="196"/>
      <c r="C108" s="320"/>
      <c r="D108" s="320"/>
      <c r="E108" s="333"/>
      <c r="F108" s="333"/>
      <c r="G108" s="197"/>
      <c r="H108" s="191"/>
      <c r="I108" s="191"/>
      <c r="J108" s="191"/>
      <c r="K108" s="199" t="s">
        <v>88</v>
      </c>
      <c r="L108" s="336">
        <v>8</v>
      </c>
      <c r="M108" s="200">
        <v>1</v>
      </c>
      <c r="N108" s="488">
        <v>5540497030</v>
      </c>
      <c r="O108" s="497"/>
      <c r="P108" s="337">
        <v>540</v>
      </c>
      <c r="Q108" s="339"/>
      <c r="R108" s="486">
        <f>'Приложение 8'!Q135</f>
        <v>268000</v>
      </c>
      <c r="S108" s="496"/>
      <c r="T108" s="482">
        <v>0</v>
      </c>
      <c r="U108" s="495"/>
      <c r="V108" s="201">
        <v>0</v>
      </c>
    </row>
    <row r="109" spans="1:22" ht="15.75" customHeight="1">
      <c r="A109" s="685"/>
      <c r="B109" s="587" t="s">
        <v>163</v>
      </c>
      <c r="C109" s="588"/>
      <c r="D109" s="588"/>
      <c r="E109" s="588"/>
      <c r="F109" s="588"/>
      <c r="G109" s="588"/>
      <c r="H109" s="588"/>
      <c r="I109" s="588"/>
      <c r="J109" s="588"/>
      <c r="K109" s="686"/>
      <c r="L109" s="687"/>
      <c r="M109" s="687"/>
      <c r="N109" s="687"/>
      <c r="O109" s="687"/>
      <c r="P109" s="689"/>
      <c r="Q109" s="690"/>
      <c r="R109" s="680">
        <f>R97+R83+R69+R55+R46+R9</f>
        <v>5123000</v>
      </c>
      <c r="S109" s="681"/>
      <c r="T109" s="680">
        <f>T97+T83+T69+T55+T46+T9</f>
        <v>4497500</v>
      </c>
      <c r="U109" s="681"/>
      <c r="V109" s="693">
        <f>V97+V83+V69+V55+V46+V9+V81</f>
        <v>4635400</v>
      </c>
    </row>
    <row r="110" spans="1:22" ht="0.75" customHeight="1" thickBot="1">
      <c r="A110" s="685"/>
      <c r="B110" s="590"/>
      <c r="C110" s="569"/>
      <c r="D110" s="569"/>
      <c r="E110" s="569"/>
      <c r="F110" s="569"/>
      <c r="G110" s="569"/>
      <c r="H110" s="569"/>
      <c r="I110" s="569"/>
      <c r="J110" s="569"/>
      <c r="K110" s="569"/>
      <c r="L110" s="688"/>
      <c r="M110" s="688"/>
      <c r="N110" s="688"/>
      <c r="O110" s="688"/>
      <c r="P110" s="691"/>
      <c r="Q110" s="692"/>
      <c r="R110" s="682"/>
      <c r="S110" s="683"/>
      <c r="T110" s="682"/>
      <c r="U110" s="683"/>
      <c r="V110" s="694"/>
    </row>
    <row r="111" spans="1:22">
      <c r="A111" s="55"/>
      <c r="B111" s="55"/>
      <c r="C111" s="695"/>
      <c r="D111" s="695"/>
      <c r="E111" s="695"/>
      <c r="F111" s="695"/>
      <c r="G111" s="65"/>
      <c r="H111" s="695"/>
      <c r="I111" s="695"/>
      <c r="J111" s="695"/>
      <c r="K111" s="695"/>
      <c r="L111" s="55"/>
      <c r="M111" s="55"/>
      <c r="N111" s="695"/>
      <c r="O111" s="695"/>
      <c r="P111" s="695"/>
      <c r="Q111" s="695"/>
      <c r="R111" s="684"/>
      <c r="S111" s="684"/>
      <c r="T111" s="684"/>
      <c r="U111" s="684"/>
      <c r="V111" s="58"/>
    </row>
    <row r="112" spans="1:22">
      <c r="A112" s="55"/>
      <c r="B112" s="55"/>
      <c r="C112" s="552"/>
      <c r="D112" s="552"/>
      <c r="E112" s="552"/>
      <c r="F112" s="552"/>
      <c r="G112" s="55"/>
      <c r="H112" s="552"/>
      <c r="I112" s="552"/>
      <c r="J112" s="552"/>
      <c r="K112" s="552"/>
      <c r="L112" s="55"/>
      <c r="M112" s="55"/>
      <c r="N112" s="552"/>
      <c r="O112" s="552"/>
      <c r="P112" s="552"/>
      <c r="Q112" s="552"/>
      <c r="R112" s="552"/>
      <c r="S112" s="552"/>
      <c r="T112" s="552"/>
      <c r="U112" s="552"/>
      <c r="V112" s="55"/>
    </row>
    <row r="113" spans="1:22">
      <c r="A113" s="55"/>
      <c r="B113" s="55"/>
      <c r="C113" s="552"/>
      <c r="D113" s="552"/>
      <c r="E113" s="552"/>
      <c r="F113" s="552"/>
      <c r="G113" s="55"/>
      <c r="H113" s="552"/>
      <c r="I113" s="552"/>
      <c r="J113" s="552"/>
      <c r="K113" s="552"/>
      <c r="L113" s="55"/>
      <c r="M113" s="55"/>
      <c r="N113" s="552"/>
      <c r="O113" s="552"/>
      <c r="P113" s="552"/>
      <c r="Q113" s="552"/>
      <c r="R113" s="552"/>
      <c r="S113" s="552"/>
      <c r="T113" s="552"/>
      <c r="U113" s="552"/>
      <c r="V113" s="55"/>
    </row>
    <row r="114" spans="1:22">
      <c r="A114" s="55"/>
      <c r="B114" s="55"/>
      <c r="C114" s="552"/>
      <c r="D114" s="552"/>
      <c r="E114" s="552"/>
      <c r="F114" s="552"/>
      <c r="G114" s="55"/>
      <c r="H114" s="552"/>
      <c r="I114" s="552"/>
      <c r="J114" s="552"/>
      <c r="K114" s="552"/>
      <c r="L114" s="55"/>
      <c r="M114" s="55"/>
      <c r="N114" s="552"/>
      <c r="O114" s="552"/>
      <c r="P114" s="552"/>
      <c r="Q114" s="552"/>
      <c r="R114" s="552"/>
      <c r="S114" s="552"/>
      <c r="T114" s="552"/>
      <c r="U114" s="552"/>
      <c r="V114" s="55"/>
    </row>
    <row r="115" spans="1:2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>
      <c r="A116" s="66"/>
    </row>
  </sheetData>
  <mergeCells count="552">
    <mergeCell ref="N107:O107"/>
    <mergeCell ref="N108:O108"/>
    <mergeCell ref="N106:O106"/>
    <mergeCell ref="R106:S106"/>
    <mergeCell ref="N68:O68"/>
    <mergeCell ref="R68:S68"/>
    <mergeCell ref="R102:S102"/>
    <mergeCell ref="N76:O77"/>
    <mergeCell ref="N96:O96"/>
    <mergeCell ref="R96:S96"/>
    <mergeCell ref="T114:U114"/>
    <mergeCell ref="C114:D114"/>
    <mergeCell ref="E114:F114"/>
    <mergeCell ref="H114:K114"/>
    <mergeCell ref="N114:O114"/>
    <mergeCell ref="P114:Q114"/>
    <mergeCell ref="R114:S114"/>
    <mergeCell ref="T112:U112"/>
    <mergeCell ref="C113:D113"/>
    <mergeCell ref="E113:F113"/>
    <mergeCell ref="H113:K113"/>
    <mergeCell ref="N113:O113"/>
    <mergeCell ref="P113:Q113"/>
    <mergeCell ref="R113:S113"/>
    <mergeCell ref="T113:U113"/>
    <mergeCell ref="C112:D112"/>
    <mergeCell ref="E112:F112"/>
    <mergeCell ref="H112:K112"/>
    <mergeCell ref="N112:O112"/>
    <mergeCell ref="P112:Q112"/>
    <mergeCell ref="R112:S112"/>
    <mergeCell ref="V109:V110"/>
    <mergeCell ref="C111:D111"/>
    <mergeCell ref="E111:F111"/>
    <mergeCell ref="H111:K111"/>
    <mergeCell ref="N111:O111"/>
    <mergeCell ref="P111:Q111"/>
    <mergeCell ref="A109:A110"/>
    <mergeCell ref="B109:K110"/>
    <mergeCell ref="L109:L110"/>
    <mergeCell ref="M109:M110"/>
    <mergeCell ref="N109:O110"/>
    <mergeCell ref="P109:Q110"/>
    <mergeCell ref="T106:U106"/>
    <mergeCell ref="T109:U110"/>
    <mergeCell ref="R111:S111"/>
    <mergeCell ref="T111:U111"/>
    <mergeCell ref="R109:S110"/>
    <mergeCell ref="R108:S108"/>
    <mergeCell ref="T108:U108"/>
    <mergeCell ref="R107:S107"/>
    <mergeCell ref="T107:U107"/>
    <mergeCell ref="T102:U102"/>
    <mergeCell ref="C105:D105"/>
    <mergeCell ref="E105:F105"/>
    <mergeCell ref="H105:K105"/>
    <mergeCell ref="N105:O105"/>
    <mergeCell ref="P105:Q105"/>
    <mergeCell ref="R105:S105"/>
    <mergeCell ref="T105:U105"/>
    <mergeCell ref="N104:O104"/>
    <mergeCell ref="R104:S104"/>
    <mergeCell ref="G101:K101"/>
    <mergeCell ref="N101:O101"/>
    <mergeCell ref="P101:Q101"/>
    <mergeCell ref="R101:S101"/>
    <mergeCell ref="T101:U101"/>
    <mergeCell ref="C102:D102"/>
    <mergeCell ref="E102:F102"/>
    <mergeCell ref="G102:K102"/>
    <mergeCell ref="N102:O102"/>
    <mergeCell ref="P102:Q102"/>
    <mergeCell ref="C100:D100"/>
    <mergeCell ref="E100:K100"/>
    <mergeCell ref="N100:O100"/>
    <mergeCell ref="P100:Q100"/>
    <mergeCell ref="R100:S100"/>
    <mergeCell ref="T100:U100"/>
    <mergeCell ref="C99:D99"/>
    <mergeCell ref="E99:K99"/>
    <mergeCell ref="N99:O99"/>
    <mergeCell ref="P99:Q99"/>
    <mergeCell ref="R99:S99"/>
    <mergeCell ref="T99:U99"/>
    <mergeCell ref="B97:K97"/>
    <mergeCell ref="N97:O97"/>
    <mergeCell ref="P97:Q97"/>
    <mergeCell ref="R97:S97"/>
    <mergeCell ref="T97:U97"/>
    <mergeCell ref="C98:K98"/>
    <mergeCell ref="N98:O98"/>
    <mergeCell ref="P98:Q98"/>
    <mergeCell ref="R98:S98"/>
    <mergeCell ref="T98:U98"/>
    <mergeCell ref="C94:D94"/>
    <mergeCell ref="E94:K94"/>
    <mergeCell ref="N94:O94"/>
    <mergeCell ref="P94:Q94"/>
    <mergeCell ref="R94:S94"/>
    <mergeCell ref="T94:U94"/>
    <mergeCell ref="C93:D93"/>
    <mergeCell ref="E93:K93"/>
    <mergeCell ref="N93:O93"/>
    <mergeCell ref="P93:Q93"/>
    <mergeCell ref="R93:S93"/>
    <mergeCell ref="T93:U93"/>
    <mergeCell ref="T85:U85"/>
    <mergeCell ref="C86:D86"/>
    <mergeCell ref="E86:K86"/>
    <mergeCell ref="N86:O86"/>
    <mergeCell ref="P86:Q86"/>
    <mergeCell ref="R86:S86"/>
    <mergeCell ref="T86:U86"/>
    <mergeCell ref="C84:K84"/>
    <mergeCell ref="N84:O84"/>
    <mergeCell ref="P84:Q84"/>
    <mergeCell ref="R84:S84"/>
    <mergeCell ref="T84:U84"/>
    <mergeCell ref="C85:D85"/>
    <mergeCell ref="E85:K85"/>
    <mergeCell ref="N85:O85"/>
    <mergeCell ref="P85:Q85"/>
    <mergeCell ref="R85:S85"/>
    <mergeCell ref="V79:V80"/>
    <mergeCell ref="B83:K83"/>
    <mergeCell ref="N83:O83"/>
    <mergeCell ref="P83:Q83"/>
    <mergeCell ref="R83:S83"/>
    <mergeCell ref="T83:U83"/>
    <mergeCell ref="L79:L80"/>
    <mergeCell ref="M79:M80"/>
    <mergeCell ref="N79:O80"/>
    <mergeCell ref="P79:Q80"/>
    <mergeCell ref="T78:U78"/>
    <mergeCell ref="R79:S80"/>
    <mergeCell ref="T79:U80"/>
    <mergeCell ref="A79:A80"/>
    <mergeCell ref="B79:B80"/>
    <mergeCell ref="C79:D80"/>
    <mergeCell ref="E79:F80"/>
    <mergeCell ref="G79:G80"/>
    <mergeCell ref="H79:K80"/>
    <mergeCell ref="C78:D78"/>
    <mergeCell ref="E78:F78"/>
    <mergeCell ref="G78:K78"/>
    <mergeCell ref="N78:O78"/>
    <mergeCell ref="P78:Q78"/>
    <mergeCell ref="R78:S78"/>
    <mergeCell ref="T71:U71"/>
    <mergeCell ref="T72:U72"/>
    <mergeCell ref="H76:K77"/>
    <mergeCell ref="L76:L77"/>
    <mergeCell ref="M76:M77"/>
    <mergeCell ref="C72:D72"/>
    <mergeCell ref="E72:F72"/>
    <mergeCell ref="G72:K72"/>
    <mergeCell ref="N72:O72"/>
    <mergeCell ref="P72:Q72"/>
    <mergeCell ref="R72:S72"/>
    <mergeCell ref="C70:K70"/>
    <mergeCell ref="N70:O70"/>
    <mergeCell ref="P70:Q70"/>
    <mergeCell ref="R70:S70"/>
    <mergeCell ref="T70:U70"/>
    <mergeCell ref="C71:D71"/>
    <mergeCell ref="E71:K71"/>
    <mergeCell ref="N71:O71"/>
    <mergeCell ref="P71:Q71"/>
    <mergeCell ref="R71:S71"/>
    <mergeCell ref="V62:V63"/>
    <mergeCell ref="B69:K69"/>
    <mergeCell ref="N69:O69"/>
    <mergeCell ref="P69:Q69"/>
    <mergeCell ref="R69:S69"/>
    <mergeCell ref="T69:U69"/>
    <mergeCell ref="N67:O67"/>
    <mergeCell ref="L62:L63"/>
    <mergeCell ref="M62:M63"/>
    <mergeCell ref="N62:O63"/>
    <mergeCell ref="R62:S63"/>
    <mergeCell ref="T62:U63"/>
    <mergeCell ref="A62:A63"/>
    <mergeCell ref="B62:B63"/>
    <mergeCell ref="C62:D63"/>
    <mergeCell ref="E62:F63"/>
    <mergeCell ref="G62:G63"/>
    <mergeCell ref="H62:K63"/>
    <mergeCell ref="C61:D61"/>
    <mergeCell ref="E61:F61"/>
    <mergeCell ref="G61:K61"/>
    <mergeCell ref="N61:O61"/>
    <mergeCell ref="P61:Q61"/>
    <mergeCell ref="R61:S61"/>
    <mergeCell ref="M59:M60"/>
    <mergeCell ref="N59:O60"/>
    <mergeCell ref="P59:Q60"/>
    <mergeCell ref="R59:S60"/>
    <mergeCell ref="T59:U60"/>
    <mergeCell ref="V59:V60"/>
    <mergeCell ref="A59:A60"/>
    <mergeCell ref="B59:B60"/>
    <mergeCell ref="C59:D60"/>
    <mergeCell ref="E59:F60"/>
    <mergeCell ref="G59:K60"/>
    <mergeCell ref="L59:L60"/>
    <mergeCell ref="C58:D58"/>
    <mergeCell ref="E58:K58"/>
    <mergeCell ref="N58:O58"/>
    <mergeCell ref="P58:Q58"/>
    <mergeCell ref="R58:S58"/>
    <mergeCell ref="T58:U58"/>
    <mergeCell ref="R33:S33"/>
    <mergeCell ref="R34:S34"/>
    <mergeCell ref="R55:S56"/>
    <mergeCell ref="T55:U56"/>
    <mergeCell ref="C57:K57"/>
    <mergeCell ref="N57:O57"/>
    <mergeCell ref="P57:Q57"/>
    <mergeCell ref="R57:S57"/>
    <mergeCell ref="T57:U57"/>
    <mergeCell ref="M53:M54"/>
    <mergeCell ref="V53:V54"/>
    <mergeCell ref="N54:O54"/>
    <mergeCell ref="A55:A56"/>
    <mergeCell ref="B55:K56"/>
    <mergeCell ref="L55:L56"/>
    <mergeCell ref="M55:M56"/>
    <mergeCell ref="N55:O56"/>
    <mergeCell ref="P55:Q56"/>
    <mergeCell ref="V55:V56"/>
    <mergeCell ref="L53:L54"/>
    <mergeCell ref="N53:O53"/>
    <mergeCell ref="P53:Q54"/>
    <mergeCell ref="R53:S54"/>
    <mergeCell ref="T53:U54"/>
    <mergeCell ref="A53:A54"/>
    <mergeCell ref="B53:C54"/>
    <mergeCell ref="D53:E54"/>
    <mergeCell ref="F53:G54"/>
    <mergeCell ref="H53:J54"/>
    <mergeCell ref="K53:K54"/>
    <mergeCell ref="B52:C52"/>
    <mergeCell ref="D52:E52"/>
    <mergeCell ref="F52:G52"/>
    <mergeCell ref="H52:J52"/>
    <mergeCell ref="N52:O52"/>
    <mergeCell ref="P52:Q52"/>
    <mergeCell ref="M50:M51"/>
    <mergeCell ref="N50:O51"/>
    <mergeCell ref="P50:Q51"/>
    <mergeCell ref="R50:S51"/>
    <mergeCell ref="T50:U51"/>
    <mergeCell ref="V50:V51"/>
    <mergeCell ref="A50:A51"/>
    <mergeCell ref="B50:C51"/>
    <mergeCell ref="D50:E51"/>
    <mergeCell ref="F50:G51"/>
    <mergeCell ref="H50:K51"/>
    <mergeCell ref="L50:L51"/>
    <mergeCell ref="B49:C49"/>
    <mergeCell ref="D49:E49"/>
    <mergeCell ref="F49:G49"/>
    <mergeCell ref="H49:K49"/>
    <mergeCell ref="N49:O49"/>
    <mergeCell ref="P49:Q49"/>
    <mergeCell ref="B47:C47"/>
    <mergeCell ref="D47:K47"/>
    <mergeCell ref="N47:O47"/>
    <mergeCell ref="P47:Q47"/>
    <mergeCell ref="R47:S47"/>
    <mergeCell ref="B48:C48"/>
    <mergeCell ref="D48:E48"/>
    <mergeCell ref="F48:K48"/>
    <mergeCell ref="N48:O48"/>
    <mergeCell ref="P48:Q48"/>
    <mergeCell ref="N32:O32"/>
    <mergeCell ref="N33:O33"/>
    <mergeCell ref="N34:O34"/>
    <mergeCell ref="B46:K46"/>
    <mergeCell ref="N46:O46"/>
    <mergeCell ref="P46:Q46"/>
    <mergeCell ref="N45:O45"/>
    <mergeCell ref="N41:O41"/>
    <mergeCell ref="N44:O44"/>
    <mergeCell ref="N42:O42"/>
    <mergeCell ref="N26:O26"/>
    <mergeCell ref="R26:S26"/>
    <mergeCell ref="T26:U26"/>
    <mergeCell ref="N27:O27"/>
    <mergeCell ref="N30:O30"/>
    <mergeCell ref="N31:O31"/>
    <mergeCell ref="R27:S27"/>
    <mergeCell ref="R30:S30"/>
    <mergeCell ref="R31:S31"/>
    <mergeCell ref="N28:O28"/>
    <mergeCell ref="P24:Q24"/>
    <mergeCell ref="R24:S24"/>
    <mergeCell ref="T24:U24"/>
    <mergeCell ref="N25:O25"/>
    <mergeCell ref="R25:S25"/>
    <mergeCell ref="T25:U25"/>
    <mergeCell ref="N22:O23"/>
    <mergeCell ref="P22:Q23"/>
    <mergeCell ref="R22:S23"/>
    <mergeCell ref="T22:U23"/>
    <mergeCell ref="V22:V23"/>
    <mergeCell ref="C24:D24"/>
    <mergeCell ref="E24:F24"/>
    <mergeCell ref="G24:H24"/>
    <mergeCell ref="I24:K24"/>
    <mergeCell ref="N24:O24"/>
    <mergeCell ref="R21:S21"/>
    <mergeCell ref="T21:U21"/>
    <mergeCell ref="A22:A23"/>
    <mergeCell ref="B22:B23"/>
    <mergeCell ref="C22:D23"/>
    <mergeCell ref="E22:F23"/>
    <mergeCell ref="G22:H23"/>
    <mergeCell ref="I22:K23"/>
    <mergeCell ref="L22:L23"/>
    <mergeCell ref="M22:M23"/>
    <mergeCell ref="C21:D21"/>
    <mergeCell ref="E21:F21"/>
    <mergeCell ref="G21:H21"/>
    <mergeCell ref="I21:K21"/>
    <mergeCell ref="N21:O21"/>
    <mergeCell ref="P21:Q21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E19:F19"/>
    <mergeCell ref="G19:K19"/>
    <mergeCell ref="N19:O19"/>
    <mergeCell ref="P19:Q19"/>
    <mergeCell ref="R19:S19"/>
    <mergeCell ref="C18:D18"/>
    <mergeCell ref="E18:K18"/>
    <mergeCell ref="N18:O18"/>
    <mergeCell ref="P18:Q18"/>
    <mergeCell ref="R18:S18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G14:K14"/>
    <mergeCell ref="N14:O14"/>
    <mergeCell ref="P14:Q14"/>
    <mergeCell ref="R14:S14"/>
    <mergeCell ref="P11:Q12"/>
    <mergeCell ref="R11:S12"/>
    <mergeCell ref="V11:V12"/>
    <mergeCell ref="C13:D13"/>
    <mergeCell ref="E13:K13"/>
    <mergeCell ref="N13:O13"/>
    <mergeCell ref="P13:Q13"/>
    <mergeCell ref="R13:S13"/>
    <mergeCell ref="T13:U13"/>
    <mergeCell ref="R9:S10"/>
    <mergeCell ref="T9:U10"/>
    <mergeCell ref="V9:V10"/>
    <mergeCell ref="A11:A12"/>
    <mergeCell ref="B11:B12"/>
    <mergeCell ref="C11:K12"/>
    <mergeCell ref="L11:L12"/>
    <mergeCell ref="M11:M12"/>
    <mergeCell ref="N11:O12"/>
    <mergeCell ref="T11:U12"/>
    <mergeCell ref="A9:A10"/>
    <mergeCell ref="B9:K10"/>
    <mergeCell ref="L9:L10"/>
    <mergeCell ref="M9:M10"/>
    <mergeCell ref="N9:O10"/>
    <mergeCell ref="P9:Q10"/>
    <mergeCell ref="C5:D5"/>
    <mergeCell ref="S5:T5"/>
    <mergeCell ref="B8:K8"/>
    <mergeCell ref="N8:O8"/>
    <mergeCell ref="P8:Q8"/>
    <mergeCell ref="R8:S8"/>
    <mergeCell ref="T8:U8"/>
    <mergeCell ref="R7:S7"/>
    <mergeCell ref="T7:U7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R32:S32"/>
    <mergeCell ref="Q4:V4"/>
    <mergeCell ref="Q5:R5"/>
    <mergeCell ref="U5:V5"/>
    <mergeCell ref="A6:V6"/>
    <mergeCell ref="B7:O7"/>
    <mergeCell ref="P7:Q7"/>
    <mergeCell ref="E5:F5"/>
    <mergeCell ref="H5:K5"/>
    <mergeCell ref="O5:P5"/>
    <mergeCell ref="N66:O66"/>
    <mergeCell ref="R66:S66"/>
    <mergeCell ref="T66:U66"/>
    <mergeCell ref="N65:O65"/>
    <mergeCell ref="R65:S65"/>
    <mergeCell ref="T65:U65"/>
    <mergeCell ref="T33:U33"/>
    <mergeCell ref="T32:U32"/>
    <mergeCell ref="T31:U31"/>
    <mergeCell ref="T30:U30"/>
    <mergeCell ref="T27:U27"/>
    <mergeCell ref="N64:O64"/>
    <mergeCell ref="R64:S64"/>
    <mergeCell ref="T64:U64"/>
    <mergeCell ref="N43:O43"/>
    <mergeCell ref="R43:S43"/>
    <mergeCell ref="T34:U34"/>
    <mergeCell ref="T43:U43"/>
    <mergeCell ref="T47:U47"/>
    <mergeCell ref="T48:U48"/>
    <mergeCell ref="R49:S49"/>
    <mergeCell ref="R41:S41"/>
    <mergeCell ref="T49:U49"/>
    <mergeCell ref="R48:S48"/>
    <mergeCell ref="T46:U46"/>
    <mergeCell ref="R44:S44"/>
    <mergeCell ref="T44:U44"/>
    <mergeCell ref="R42:S42"/>
    <mergeCell ref="T42:U42"/>
    <mergeCell ref="P75:Q75"/>
    <mergeCell ref="R75:S75"/>
    <mergeCell ref="R52:S52"/>
    <mergeCell ref="T52:U52"/>
    <mergeCell ref="T61:U61"/>
    <mergeCell ref="T68:U68"/>
    <mergeCell ref="P62:Q63"/>
    <mergeCell ref="G75:K75"/>
    <mergeCell ref="N75:O75"/>
    <mergeCell ref="P76:Q77"/>
    <mergeCell ref="R76:S77"/>
    <mergeCell ref="T41:U41"/>
    <mergeCell ref="R45:S45"/>
    <mergeCell ref="T45:U45"/>
    <mergeCell ref="R67:S67"/>
    <mergeCell ref="T67:U67"/>
    <mergeCell ref="R46:S46"/>
    <mergeCell ref="T76:U77"/>
    <mergeCell ref="V76:V77"/>
    <mergeCell ref="T75:U75"/>
    <mergeCell ref="A76:A77"/>
    <mergeCell ref="B76:B77"/>
    <mergeCell ref="C76:D77"/>
    <mergeCell ref="E76:F77"/>
    <mergeCell ref="G76:G77"/>
    <mergeCell ref="C75:D75"/>
    <mergeCell ref="E75:F75"/>
    <mergeCell ref="T96:U96"/>
    <mergeCell ref="N95:O95"/>
    <mergeCell ref="R95:S95"/>
    <mergeCell ref="T95:U95"/>
    <mergeCell ref="N92:O92"/>
    <mergeCell ref="R92:S92"/>
    <mergeCell ref="T92:U92"/>
    <mergeCell ref="N91:O91"/>
    <mergeCell ref="R91:S91"/>
    <mergeCell ref="T91:U91"/>
    <mergeCell ref="P91:Q91"/>
    <mergeCell ref="N89:O89"/>
    <mergeCell ref="R89:S89"/>
    <mergeCell ref="T89:U89"/>
    <mergeCell ref="N90:O90"/>
    <mergeCell ref="R90:S90"/>
    <mergeCell ref="T90:U90"/>
    <mergeCell ref="P89:Q89"/>
    <mergeCell ref="N87:O87"/>
    <mergeCell ref="N88:O88"/>
    <mergeCell ref="R87:S87"/>
    <mergeCell ref="R88:S88"/>
    <mergeCell ref="T87:U87"/>
    <mergeCell ref="T88:U88"/>
    <mergeCell ref="P87:Q87"/>
    <mergeCell ref="T82:U82"/>
    <mergeCell ref="R82:S82"/>
    <mergeCell ref="N82:O82"/>
    <mergeCell ref="T81:U81"/>
    <mergeCell ref="R81:S81"/>
    <mergeCell ref="N81:O81"/>
    <mergeCell ref="N74:O74"/>
    <mergeCell ref="R74:S74"/>
    <mergeCell ref="T74:U74"/>
    <mergeCell ref="N73:O73"/>
    <mergeCell ref="R73:S73"/>
    <mergeCell ref="T73:U73"/>
    <mergeCell ref="N40:O40"/>
    <mergeCell ref="R40:S40"/>
    <mergeCell ref="T40:U40"/>
    <mergeCell ref="N38:O38"/>
    <mergeCell ref="N39:O39"/>
    <mergeCell ref="R38:S38"/>
    <mergeCell ref="R39:S39"/>
    <mergeCell ref="T38:U38"/>
    <mergeCell ref="T39:U39"/>
    <mergeCell ref="R37:S37"/>
    <mergeCell ref="T37:U37"/>
    <mergeCell ref="N35:O35"/>
    <mergeCell ref="N36:O36"/>
    <mergeCell ref="R35:S35"/>
    <mergeCell ref="R36:S36"/>
    <mergeCell ref="T35:U35"/>
    <mergeCell ref="T36:U36"/>
    <mergeCell ref="T104:U104"/>
    <mergeCell ref="N103:O103"/>
    <mergeCell ref="R103:S103"/>
    <mergeCell ref="T103:U103"/>
    <mergeCell ref="N29:O29"/>
    <mergeCell ref="R28:S28"/>
    <mergeCell ref="R29:S29"/>
    <mergeCell ref="T28:U28"/>
    <mergeCell ref="T29:U29"/>
    <mergeCell ref="N37:O37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5"/>
  <sheetViews>
    <sheetView showGridLines="0" view="pageBreakPreview" topLeftCell="J116" zoomScaleNormal="100" zoomScaleSheetLayoutView="100" workbookViewId="0">
      <selection activeCell="Q14" sqref="Q14"/>
    </sheetView>
  </sheetViews>
  <sheetFormatPr defaultRowHeight="15"/>
  <cols>
    <col min="1" max="1" width="1.42578125" style="67" hidden="1" customWidth="1"/>
    <col min="2" max="3" width="0.85546875" style="67" hidden="1" customWidth="1"/>
    <col min="4" max="4" width="0.28515625" style="67" hidden="1" customWidth="1"/>
    <col min="5" max="5" width="0.5703125" style="67" hidden="1" customWidth="1"/>
    <col min="6" max="6" width="0.7109375" style="67" hidden="1" customWidth="1"/>
    <col min="7" max="7" width="0.28515625" style="67" hidden="1" customWidth="1"/>
    <col min="8" max="8" width="0.5703125" style="67" hidden="1" customWidth="1"/>
    <col min="9" max="9" width="0.7109375" style="67" hidden="1" customWidth="1"/>
    <col min="10" max="10" width="84.42578125" style="67" customWidth="1"/>
    <col min="11" max="11" width="6.85546875" style="69" customWidth="1"/>
    <col min="12" max="12" width="0" style="69" hidden="1" customWidth="1"/>
    <col min="13" max="13" width="4.85546875" style="69" customWidth="1"/>
    <col min="14" max="14" width="3.85546875" style="69" customWidth="1"/>
    <col min="15" max="15" width="14.85546875" style="70" customWidth="1"/>
    <col min="16" max="16" width="5.5703125" style="70" customWidth="1"/>
    <col min="17" max="17" width="13.7109375" style="69" customWidth="1"/>
    <col min="18" max="18" width="15" style="69" customWidth="1"/>
    <col min="19" max="19" width="13.85546875" style="69" customWidth="1"/>
    <col min="20" max="20" width="5.42578125" style="69" customWidth="1"/>
    <col min="21" max="21" width="21.28515625" style="69" customWidth="1"/>
    <col min="22" max="22" width="0.28515625" style="69" customWidth="1"/>
    <col min="23" max="16384" width="9.140625" style="69"/>
  </cols>
  <sheetData>
    <row r="1" spans="1:22" ht="15.75">
      <c r="K1" s="92"/>
      <c r="L1" s="92"/>
      <c r="M1" s="92"/>
      <c r="N1" s="92"/>
      <c r="O1" s="93"/>
      <c r="P1" s="93"/>
      <c r="Q1" s="696" t="s">
        <v>164</v>
      </c>
      <c r="R1" s="696"/>
      <c r="S1" s="696"/>
      <c r="T1" s="696"/>
      <c r="U1" s="696"/>
      <c r="V1" s="696"/>
    </row>
    <row r="2" spans="1:22" ht="15.75">
      <c r="K2" s="92"/>
      <c r="L2" s="92"/>
      <c r="M2" s="92"/>
      <c r="N2" s="92"/>
      <c r="O2" s="93"/>
      <c r="P2" s="93"/>
      <c r="Q2" s="696" t="s">
        <v>136</v>
      </c>
      <c r="R2" s="696"/>
      <c r="S2" s="696"/>
      <c r="T2" s="696"/>
      <c r="U2" s="696"/>
      <c r="V2" s="696"/>
    </row>
    <row r="3" spans="1:22" ht="15.75">
      <c r="K3" s="92"/>
      <c r="L3" s="92"/>
      <c r="M3" s="92"/>
      <c r="N3" s="92"/>
      <c r="O3" s="93"/>
      <c r="P3" s="93"/>
      <c r="Q3" s="696" t="s">
        <v>44</v>
      </c>
      <c r="R3" s="696"/>
      <c r="S3" s="696"/>
      <c r="T3" s="696"/>
      <c r="U3" s="696"/>
      <c r="V3" s="696"/>
    </row>
    <row r="4" spans="1:22" ht="15.75">
      <c r="K4" s="92"/>
      <c r="L4" s="92"/>
      <c r="M4" s="92"/>
      <c r="N4" s="92"/>
      <c r="O4" s="93"/>
      <c r="P4" s="93"/>
      <c r="Q4" s="696" t="s">
        <v>386</v>
      </c>
      <c r="R4" s="696"/>
      <c r="S4" s="696"/>
      <c r="T4" s="696"/>
      <c r="U4" s="696"/>
      <c r="V4" s="696"/>
    </row>
    <row r="5" spans="1:22" ht="3" customHeight="1">
      <c r="K5" s="92"/>
      <c r="L5" s="92"/>
      <c r="M5" s="92"/>
      <c r="N5" s="92"/>
      <c r="O5" s="93"/>
      <c r="P5" s="93"/>
      <c r="Q5" s="92"/>
      <c r="R5" s="92"/>
      <c r="S5" s="92"/>
      <c r="T5" s="92"/>
      <c r="U5" s="92"/>
      <c r="V5" s="92"/>
    </row>
    <row r="6" spans="1:22" ht="18.75" customHeight="1">
      <c r="B6" s="697" t="s">
        <v>387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94"/>
      <c r="U6" s="92"/>
      <c r="V6" s="92"/>
    </row>
    <row r="7" spans="1:22" ht="17.25" customHeight="1" thickBot="1">
      <c r="A7" s="71"/>
      <c r="B7" s="95"/>
      <c r="C7" s="96" t="s">
        <v>165</v>
      </c>
      <c r="D7" s="97"/>
      <c r="E7" s="97"/>
      <c r="F7" s="97"/>
      <c r="G7" s="97"/>
      <c r="H7" s="97"/>
      <c r="I7" s="97"/>
      <c r="J7" s="97"/>
      <c r="K7" s="98"/>
      <c r="L7" s="98"/>
      <c r="M7" s="99"/>
      <c r="N7" s="99"/>
      <c r="O7" s="99"/>
      <c r="P7" s="99"/>
      <c r="Q7" s="100"/>
      <c r="R7" s="100"/>
      <c r="S7" s="100" t="s">
        <v>0</v>
      </c>
      <c r="T7" s="100"/>
      <c r="U7" s="92"/>
      <c r="V7" s="92"/>
    </row>
    <row r="8" spans="1:22" ht="18" customHeight="1" thickBot="1">
      <c r="A8" s="74"/>
      <c r="B8" s="698" t="s">
        <v>45</v>
      </c>
      <c r="C8" s="699"/>
      <c r="D8" s="699"/>
      <c r="E8" s="699"/>
      <c r="F8" s="699"/>
      <c r="G8" s="699"/>
      <c r="H8" s="699"/>
      <c r="I8" s="699"/>
      <c r="J8" s="700"/>
      <c r="K8" s="101" t="s">
        <v>259</v>
      </c>
      <c r="L8" s="102" t="s">
        <v>166</v>
      </c>
      <c r="M8" s="102" t="s">
        <v>137</v>
      </c>
      <c r="N8" s="103" t="s">
        <v>138</v>
      </c>
      <c r="O8" s="221" t="s">
        <v>260</v>
      </c>
      <c r="P8" s="104" t="s">
        <v>261</v>
      </c>
      <c r="Q8" s="105" t="s">
        <v>238</v>
      </c>
      <c r="R8" s="106" t="s">
        <v>342</v>
      </c>
      <c r="S8" s="107" t="s">
        <v>354</v>
      </c>
      <c r="T8" s="95" t="s">
        <v>165</v>
      </c>
      <c r="U8" s="92"/>
      <c r="V8" s="92"/>
    </row>
    <row r="9" spans="1:22" ht="18" customHeight="1">
      <c r="A9" s="75"/>
      <c r="B9" s="701" t="s">
        <v>93</v>
      </c>
      <c r="C9" s="701"/>
      <c r="D9" s="701"/>
      <c r="E9" s="701"/>
      <c r="F9" s="701"/>
      <c r="G9" s="701"/>
      <c r="H9" s="701"/>
      <c r="I9" s="701"/>
      <c r="J9" s="702"/>
      <c r="K9" s="412">
        <v>124</v>
      </c>
      <c r="L9" s="413">
        <v>0</v>
      </c>
      <c r="M9" s="414">
        <v>0</v>
      </c>
      <c r="N9" s="414">
        <v>0</v>
      </c>
      <c r="O9" s="415">
        <v>0</v>
      </c>
      <c r="P9" s="416">
        <v>0</v>
      </c>
      <c r="Q9" s="417">
        <f>Q10+Q54+Q64+Q80+Q102+Q121</f>
        <v>5123000</v>
      </c>
      <c r="R9" s="417">
        <f>R10+R54+R64+R80+R102+R121</f>
        <v>4497500</v>
      </c>
      <c r="S9" s="418">
        <f>S10+S54+S64+S80+S102+S121</f>
        <v>4635400</v>
      </c>
      <c r="T9" s="108" t="s">
        <v>165</v>
      </c>
      <c r="U9" s="92"/>
      <c r="V9" s="92"/>
    </row>
    <row r="10" spans="1:22" ht="15.75" customHeight="1">
      <c r="A10" s="75"/>
      <c r="B10" s="703" t="s">
        <v>141</v>
      </c>
      <c r="C10" s="703"/>
      <c r="D10" s="703"/>
      <c r="E10" s="703"/>
      <c r="F10" s="703"/>
      <c r="G10" s="703"/>
      <c r="H10" s="703"/>
      <c r="I10" s="703"/>
      <c r="J10" s="704"/>
      <c r="K10" s="394">
        <v>124</v>
      </c>
      <c r="L10" s="388">
        <v>100</v>
      </c>
      <c r="M10" s="395">
        <v>1</v>
      </c>
      <c r="N10" s="395">
        <v>0</v>
      </c>
      <c r="O10" s="396">
        <v>0</v>
      </c>
      <c r="P10" s="397">
        <v>0</v>
      </c>
      <c r="Q10" s="398">
        <f>Q11+Q18+Q36+Q42+Q48</f>
        <v>2624500</v>
      </c>
      <c r="R10" s="398">
        <f>R11+R18+R48+R36+R42</f>
        <v>2156490</v>
      </c>
      <c r="S10" s="399">
        <f>S11+S18+S48+S36+R42</f>
        <v>2286490</v>
      </c>
      <c r="T10" s="108" t="s">
        <v>165</v>
      </c>
      <c r="U10" s="92"/>
      <c r="V10" s="92"/>
    </row>
    <row r="11" spans="1:22" ht="33" customHeight="1">
      <c r="A11" s="75"/>
      <c r="B11" s="109"/>
      <c r="C11" s="117"/>
      <c r="D11" s="705" t="s">
        <v>142</v>
      </c>
      <c r="E11" s="705"/>
      <c r="F11" s="705"/>
      <c r="G11" s="705"/>
      <c r="H11" s="705"/>
      <c r="I11" s="705"/>
      <c r="J11" s="706"/>
      <c r="K11" s="110">
        <v>124</v>
      </c>
      <c r="L11" s="111">
        <v>102</v>
      </c>
      <c r="M11" s="112">
        <v>1</v>
      </c>
      <c r="N11" s="112">
        <v>2</v>
      </c>
      <c r="O11" s="113">
        <v>0</v>
      </c>
      <c r="P11" s="114">
        <v>0</v>
      </c>
      <c r="Q11" s="115">
        <f>Q14</f>
        <v>800000</v>
      </c>
      <c r="R11" s="115">
        <f>R14</f>
        <v>800000</v>
      </c>
      <c r="S11" s="116">
        <f>S14</f>
        <v>800000</v>
      </c>
      <c r="T11" s="108" t="s">
        <v>165</v>
      </c>
      <c r="U11" s="92"/>
      <c r="V11" s="92"/>
    </row>
    <row r="12" spans="1:22" ht="54.75" customHeight="1">
      <c r="A12" s="75"/>
      <c r="B12" s="109"/>
      <c r="C12" s="120"/>
      <c r="D12" s="119"/>
      <c r="E12" s="707" t="s">
        <v>388</v>
      </c>
      <c r="F12" s="707"/>
      <c r="G12" s="707"/>
      <c r="H12" s="707"/>
      <c r="I12" s="707"/>
      <c r="J12" s="708"/>
      <c r="K12" s="123">
        <v>124</v>
      </c>
      <c r="L12" s="111">
        <v>102</v>
      </c>
      <c r="M12" s="124">
        <v>1</v>
      </c>
      <c r="N12" s="124">
        <v>2</v>
      </c>
      <c r="O12" s="125">
        <v>5500000000</v>
      </c>
      <c r="P12" s="126">
        <v>0</v>
      </c>
      <c r="Q12" s="127">
        <f>Q13</f>
        <v>800000</v>
      </c>
      <c r="R12" s="127">
        <f>R13</f>
        <v>800000</v>
      </c>
      <c r="S12" s="128">
        <f t="shared" ref="R12:S14" si="0">S13</f>
        <v>800000</v>
      </c>
      <c r="T12" s="108" t="s">
        <v>165</v>
      </c>
      <c r="U12" s="92"/>
      <c r="V12" s="92"/>
    </row>
    <row r="13" spans="1:22" ht="30.75" customHeight="1">
      <c r="A13" s="75"/>
      <c r="B13" s="109"/>
      <c r="C13" s="120"/>
      <c r="D13" s="119"/>
      <c r="E13" s="122"/>
      <c r="F13" s="121"/>
      <c r="G13" s="121"/>
      <c r="H13" s="121"/>
      <c r="I13" s="121"/>
      <c r="J13" s="122" t="s">
        <v>396</v>
      </c>
      <c r="K13" s="123">
        <v>124</v>
      </c>
      <c r="L13" s="111"/>
      <c r="M13" s="124">
        <v>1</v>
      </c>
      <c r="N13" s="124">
        <v>2</v>
      </c>
      <c r="O13" s="125">
        <v>5540000000</v>
      </c>
      <c r="P13" s="126">
        <v>0</v>
      </c>
      <c r="Q13" s="127">
        <f>Q14</f>
        <v>800000</v>
      </c>
      <c r="R13" s="127">
        <f t="shared" si="0"/>
        <v>800000</v>
      </c>
      <c r="S13" s="128">
        <f t="shared" si="0"/>
        <v>800000</v>
      </c>
      <c r="T13" s="108"/>
      <c r="U13" s="92"/>
      <c r="V13" s="92"/>
    </row>
    <row r="14" spans="1:22" ht="16.5" customHeight="1">
      <c r="A14" s="75"/>
      <c r="B14" s="109"/>
      <c r="C14" s="120"/>
      <c r="D14" s="118"/>
      <c r="E14" s="122"/>
      <c r="F14" s="707" t="s">
        <v>143</v>
      </c>
      <c r="G14" s="707"/>
      <c r="H14" s="707"/>
      <c r="I14" s="707"/>
      <c r="J14" s="708"/>
      <c r="K14" s="123">
        <v>124</v>
      </c>
      <c r="L14" s="111">
        <v>102</v>
      </c>
      <c r="M14" s="124">
        <v>1</v>
      </c>
      <c r="N14" s="124">
        <v>2</v>
      </c>
      <c r="O14" s="125">
        <v>5540510010</v>
      </c>
      <c r="P14" s="126">
        <v>0</v>
      </c>
      <c r="Q14" s="127">
        <f>Q15</f>
        <v>800000</v>
      </c>
      <c r="R14" s="127">
        <f t="shared" si="0"/>
        <v>800000</v>
      </c>
      <c r="S14" s="128">
        <f t="shared" si="0"/>
        <v>800000</v>
      </c>
      <c r="T14" s="108" t="s">
        <v>165</v>
      </c>
      <c r="U14" s="92"/>
      <c r="V14" s="92"/>
    </row>
    <row r="15" spans="1:22" ht="15.75">
      <c r="A15" s="75"/>
      <c r="B15" s="109"/>
      <c r="C15" s="120"/>
      <c r="D15" s="118"/>
      <c r="E15" s="122"/>
      <c r="F15" s="122"/>
      <c r="G15" s="121"/>
      <c r="H15" s="121"/>
      <c r="I15" s="121"/>
      <c r="J15" s="122" t="s">
        <v>144</v>
      </c>
      <c r="K15" s="123">
        <v>124</v>
      </c>
      <c r="L15" s="111"/>
      <c r="M15" s="124">
        <v>1</v>
      </c>
      <c r="N15" s="124">
        <v>2</v>
      </c>
      <c r="O15" s="125">
        <v>5540510010</v>
      </c>
      <c r="P15" s="126">
        <v>120</v>
      </c>
      <c r="Q15" s="127">
        <f>Q16+Q17</f>
        <v>800000</v>
      </c>
      <c r="R15" s="127">
        <f>R16+R17</f>
        <v>800000</v>
      </c>
      <c r="S15" s="128">
        <f>S16+S17</f>
        <v>800000</v>
      </c>
      <c r="T15" s="108"/>
      <c r="U15" s="92"/>
      <c r="V15" s="92"/>
    </row>
    <row r="16" spans="1:22" ht="21.75" customHeight="1">
      <c r="A16" s="75"/>
      <c r="B16" s="109"/>
      <c r="C16" s="120"/>
      <c r="D16" s="118"/>
      <c r="E16" s="122"/>
      <c r="F16" s="122"/>
      <c r="G16" s="121"/>
      <c r="H16" s="121"/>
      <c r="I16" s="121"/>
      <c r="J16" s="122" t="s">
        <v>167</v>
      </c>
      <c r="K16" s="123">
        <v>124</v>
      </c>
      <c r="L16" s="111"/>
      <c r="M16" s="124">
        <v>1</v>
      </c>
      <c r="N16" s="124">
        <v>2</v>
      </c>
      <c r="O16" s="125">
        <v>5540510010</v>
      </c>
      <c r="P16" s="126">
        <v>121</v>
      </c>
      <c r="Q16" s="127">
        <v>600000</v>
      </c>
      <c r="R16" s="127">
        <v>600000</v>
      </c>
      <c r="S16" s="128">
        <v>600000</v>
      </c>
      <c r="T16" s="108"/>
      <c r="U16" s="92"/>
      <c r="V16" s="92"/>
    </row>
    <row r="17" spans="1:22" ht="45.75" customHeight="1">
      <c r="A17" s="75"/>
      <c r="B17" s="109"/>
      <c r="C17" s="120"/>
      <c r="D17" s="118"/>
      <c r="E17" s="121"/>
      <c r="F17" s="122"/>
      <c r="G17" s="707" t="s">
        <v>168</v>
      </c>
      <c r="H17" s="707"/>
      <c r="I17" s="707"/>
      <c r="J17" s="708"/>
      <c r="K17" s="123">
        <v>124</v>
      </c>
      <c r="L17" s="111">
        <v>102</v>
      </c>
      <c r="M17" s="124">
        <v>1</v>
      </c>
      <c r="N17" s="124">
        <v>2</v>
      </c>
      <c r="O17" s="125">
        <v>5540510010</v>
      </c>
      <c r="P17" s="126">
        <v>129</v>
      </c>
      <c r="Q17" s="127">
        <v>200000</v>
      </c>
      <c r="R17" s="127">
        <v>200000</v>
      </c>
      <c r="S17" s="128">
        <v>200000</v>
      </c>
      <c r="T17" s="108" t="s">
        <v>165</v>
      </c>
      <c r="U17" s="92"/>
      <c r="V17" s="92"/>
    </row>
    <row r="18" spans="1:22" s="77" customFormat="1" ht="51" customHeight="1">
      <c r="A18" s="76"/>
      <c r="B18" s="109"/>
      <c r="C18" s="117"/>
      <c r="D18" s="118"/>
      <c r="E18" s="118"/>
      <c r="F18" s="119"/>
      <c r="G18" s="118"/>
      <c r="H18" s="118"/>
      <c r="I18" s="118"/>
      <c r="J18" s="119" t="s">
        <v>145</v>
      </c>
      <c r="K18" s="110">
        <v>124</v>
      </c>
      <c r="L18" s="129"/>
      <c r="M18" s="112">
        <v>1</v>
      </c>
      <c r="N18" s="112">
        <v>4</v>
      </c>
      <c r="O18" s="113">
        <v>0</v>
      </c>
      <c r="P18" s="114">
        <v>0</v>
      </c>
      <c r="Q18" s="115">
        <f>Q19</f>
        <v>1818500</v>
      </c>
      <c r="R18" s="115">
        <f>R22+R25+R29+R31</f>
        <v>1350490</v>
      </c>
      <c r="S18" s="116">
        <f>S22+S25+S29+S31</f>
        <v>1480490</v>
      </c>
      <c r="T18" s="130"/>
      <c r="U18" s="131"/>
      <c r="V18" s="131"/>
    </row>
    <row r="19" spans="1:22" s="68" customFormat="1" ht="52.5" customHeight="1">
      <c r="A19" s="75"/>
      <c r="B19" s="132"/>
      <c r="C19" s="133"/>
      <c r="D19" s="707" t="s">
        <v>388</v>
      </c>
      <c r="E19" s="707"/>
      <c r="F19" s="707"/>
      <c r="G19" s="707"/>
      <c r="H19" s="707"/>
      <c r="I19" s="707"/>
      <c r="J19" s="708"/>
      <c r="K19" s="123">
        <v>124</v>
      </c>
      <c r="L19" s="111">
        <v>104</v>
      </c>
      <c r="M19" s="124">
        <v>1</v>
      </c>
      <c r="N19" s="124">
        <v>4</v>
      </c>
      <c r="O19" s="125">
        <v>5500000000</v>
      </c>
      <c r="P19" s="126">
        <v>0</v>
      </c>
      <c r="Q19" s="127">
        <f>Q20</f>
        <v>1818500</v>
      </c>
      <c r="R19" s="127">
        <f>R20</f>
        <v>1350490</v>
      </c>
      <c r="S19" s="128">
        <f>S20</f>
        <v>1480490</v>
      </c>
      <c r="T19" s="108" t="s">
        <v>165</v>
      </c>
      <c r="U19" s="92"/>
      <c r="V19" s="92"/>
    </row>
    <row r="20" spans="1:22" ht="17.25" customHeight="1">
      <c r="A20" s="75"/>
      <c r="B20" s="109"/>
      <c r="C20" s="120"/>
      <c r="D20" s="119"/>
      <c r="E20" s="707" t="s">
        <v>396</v>
      </c>
      <c r="F20" s="707"/>
      <c r="G20" s="707"/>
      <c r="H20" s="707"/>
      <c r="I20" s="707"/>
      <c r="J20" s="708"/>
      <c r="K20" s="123">
        <v>124</v>
      </c>
      <c r="L20" s="111">
        <v>104</v>
      </c>
      <c r="M20" s="124">
        <v>1</v>
      </c>
      <c r="N20" s="124">
        <v>4</v>
      </c>
      <c r="O20" s="125">
        <v>5540000000</v>
      </c>
      <c r="P20" s="126">
        <v>0</v>
      </c>
      <c r="Q20" s="127">
        <f>Q21</f>
        <v>1818500</v>
      </c>
      <c r="R20" s="127">
        <f>R21</f>
        <v>1350490</v>
      </c>
      <c r="S20" s="128">
        <f>S21</f>
        <v>1480490</v>
      </c>
      <c r="T20" s="108" t="s">
        <v>165</v>
      </c>
      <c r="U20" s="92"/>
      <c r="V20" s="92"/>
    </row>
    <row r="21" spans="1:22" ht="17.25" customHeight="1">
      <c r="A21" s="75"/>
      <c r="B21" s="109"/>
      <c r="C21" s="120"/>
      <c r="D21" s="118"/>
      <c r="E21" s="122"/>
      <c r="F21" s="707" t="s">
        <v>146</v>
      </c>
      <c r="G21" s="707"/>
      <c r="H21" s="707"/>
      <c r="I21" s="707"/>
      <c r="J21" s="708"/>
      <c r="K21" s="123">
        <v>124</v>
      </c>
      <c r="L21" s="111">
        <v>104</v>
      </c>
      <c r="M21" s="124">
        <v>1</v>
      </c>
      <c r="N21" s="124">
        <v>4</v>
      </c>
      <c r="O21" s="125">
        <v>5540510020</v>
      </c>
      <c r="P21" s="126">
        <v>0</v>
      </c>
      <c r="Q21" s="127">
        <f>Q22+Q25+Q29+Q31+Q33</f>
        <v>1818500</v>
      </c>
      <c r="R21" s="127">
        <f>R22+R25+R29+R30</f>
        <v>1350490</v>
      </c>
      <c r="S21" s="128">
        <f>S22+S25+S29+S30</f>
        <v>1480490</v>
      </c>
      <c r="T21" s="108" t="s">
        <v>165</v>
      </c>
      <c r="U21" s="92"/>
      <c r="V21" s="92"/>
    </row>
    <row r="22" spans="1:22" ht="26.25" customHeight="1">
      <c r="A22" s="75"/>
      <c r="B22" s="109"/>
      <c r="C22" s="120"/>
      <c r="D22" s="118"/>
      <c r="E22" s="121"/>
      <c r="F22" s="122"/>
      <c r="G22" s="707" t="s">
        <v>144</v>
      </c>
      <c r="H22" s="707"/>
      <c r="I22" s="707"/>
      <c r="J22" s="708"/>
      <c r="K22" s="123">
        <v>124</v>
      </c>
      <c r="L22" s="111">
        <v>104</v>
      </c>
      <c r="M22" s="124">
        <v>1</v>
      </c>
      <c r="N22" s="124">
        <v>4</v>
      </c>
      <c r="O22" s="125">
        <v>5540510020</v>
      </c>
      <c r="P22" s="126" t="s">
        <v>169</v>
      </c>
      <c r="Q22" s="127">
        <f>Q23+Q24</f>
        <v>570000</v>
      </c>
      <c r="R22" s="127">
        <f>R23+R24</f>
        <v>570000</v>
      </c>
      <c r="S22" s="128">
        <f>S23+S24</f>
        <v>570000</v>
      </c>
      <c r="T22" s="108" t="s">
        <v>165</v>
      </c>
      <c r="U22" s="92"/>
      <c r="V22" s="92"/>
    </row>
    <row r="23" spans="1:22" ht="18.75" customHeight="1">
      <c r="A23" s="75"/>
      <c r="B23" s="109"/>
      <c r="C23" s="120"/>
      <c r="D23" s="118"/>
      <c r="E23" s="121"/>
      <c r="F23" s="122"/>
      <c r="G23" s="121"/>
      <c r="H23" s="121"/>
      <c r="I23" s="121"/>
      <c r="J23" s="122" t="s">
        <v>167</v>
      </c>
      <c r="K23" s="123">
        <v>124</v>
      </c>
      <c r="L23" s="111"/>
      <c r="M23" s="124">
        <v>1</v>
      </c>
      <c r="N23" s="124">
        <v>4</v>
      </c>
      <c r="O23" s="125">
        <v>5540510020</v>
      </c>
      <c r="P23" s="126">
        <v>121</v>
      </c>
      <c r="Q23" s="127">
        <v>400000</v>
      </c>
      <c r="R23" s="127">
        <v>400000</v>
      </c>
      <c r="S23" s="128">
        <v>400000</v>
      </c>
      <c r="T23" s="108"/>
      <c r="U23" s="92"/>
      <c r="V23" s="92"/>
    </row>
    <row r="24" spans="1:22" ht="45" customHeight="1">
      <c r="A24" s="75"/>
      <c r="B24" s="109"/>
      <c r="C24" s="120"/>
      <c r="D24" s="118"/>
      <c r="E24" s="121"/>
      <c r="F24" s="122"/>
      <c r="G24" s="121"/>
      <c r="H24" s="121"/>
      <c r="I24" s="121"/>
      <c r="J24" s="122" t="s">
        <v>168</v>
      </c>
      <c r="K24" s="123">
        <v>124</v>
      </c>
      <c r="L24" s="111"/>
      <c r="M24" s="124">
        <v>1</v>
      </c>
      <c r="N24" s="124">
        <v>4</v>
      </c>
      <c r="O24" s="125">
        <v>5540510020</v>
      </c>
      <c r="P24" s="126">
        <v>129</v>
      </c>
      <c r="Q24" s="127">
        <v>170000</v>
      </c>
      <c r="R24" s="127">
        <v>170000</v>
      </c>
      <c r="S24" s="128">
        <v>170000</v>
      </c>
      <c r="T24" s="108"/>
      <c r="U24" s="92"/>
      <c r="V24" s="92"/>
    </row>
    <row r="25" spans="1:22" ht="30.75" customHeight="1">
      <c r="A25" s="75"/>
      <c r="B25" s="109"/>
      <c r="C25" s="120"/>
      <c r="D25" s="118"/>
      <c r="E25" s="121"/>
      <c r="F25" s="122"/>
      <c r="G25" s="707" t="s">
        <v>147</v>
      </c>
      <c r="H25" s="707"/>
      <c r="I25" s="707"/>
      <c r="J25" s="708"/>
      <c r="K25" s="123">
        <v>124</v>
      </c>
      <c r="L25" s="111">
        <v>104</v>
      </c>
      <c r="M25" s="124">
        <v>1</v>
      </c>
      <c r="N25" s="124">
        <v>4</v>
      </c>
      <c r="O25" s="125">
        <v>5540510020</v>
      </c>
      <c r="P25" s="126" t="s">
        <v>170</v>
      </c>
      <c r="Q25" s="127">
        <f>Q26+Q27</f>
        <v>968010</v>
      </c>
      <c r="R25" s="127">
        <f>R26+R27</f>
        <v>500000</v>
      </c>
      <c r="S25" s="128">
        <f>S26+S27</f>
        <v>630000</v>
      </c>
      <c r="T25" s="108" t="s">
        <v>165</v>
      </c>
      <c r="U25" s="92"/>
      <c r="V25" s="92"/>
    </row>
    <row r="26" spans="1:22" ht="17.25" customHeight="1">
      <c r="A26" s="75"/>
      <c r="B26" s="109"/>
      <c r="C26" s="120"/>
      <c r="D26" s="118"/>
      <c r="E26" s="121"/>
      <c r="F26" s="122"/>
      <c r="G26" s="121"/>
      <c r="H26" s="121"/>
      <c r="I26" s="121"/>
      <c r="J26" s="122" t="s">
        <v>212</v>
      </c>
      <c r="K26" s="123">
        <v>124</v>
      </c>
      <c r="L26" s="111"/>
      <c r="M26" s="124">
        <v>1</v>
      </c>
      <c r="N26" s="124">
        <v>4</v>
      </c>
      <c r="O26" s="125">
        <v>5540510020</v>
      </c>
      <c r="P26" s="126">
        <v>244</v>
      </c>
      <c r="Q26" s="127">
        <v>768010</v>
      </c>
      <c r="R26" s="127">
        <v>400000</v>
      </c>
      <c r="S26" s="128">
        <v>500000</v>
      </c>
      <c r="T26" s="108"/>
      <c r="U26" s="92"/>
      <c r="V26" s="92"/>
    </row>
    <row r="27" spans="1:22" ht="17.25" customHeight="1">
      <c r="A27" s="75"/>
      <c r="B27" s="109"/>
      <c r="C27" s="134"/>
      <c r="D27" s="135"/>
      <c r="E27" s="136"/>
      <c r="F27" s="137"/>
      <c r="G27" s="136"/>
      <c r="H27" s="136"/>
      <c r="I27" s="136"/>
      <c r="J27" s="137" t="s">
        <v>336</v>
      </c>
      <c r="K27" s="123">
        <v>124</v>
      </c>
      <c r="L27" s="111"/>
      <c r="M27" s="124">
        <v>1</v>
      </c>
      <c r="N27" s="124">
        <v>4</v>
      </c>
      <c r="O27" s="125">
        <v>5540510020</v>
      </c>
      <c r="P27" s="126">
        <v>247</v>
      </c>
      <c r="Q27" s="127">
        <v>200000</v>
      </c>
      <c r="R27" s="127">
        <v>100000</v>
      </c>
      <c r="S27" s="128">
        <v>130000</v>
      </c>
      <c r="T27" s="108"/>
      <c r="U27" s="92"/>
      <c r="V27" s="92"/>
    </row>
    <row r="28" spans="1:22" ht="17.25" hidden="1" customHeight="1">
      <c r="A28" s="75"/>
      <c r="B28" s="109"/>
      <c r="C28" s="134"/>
      <c r="D28" s="135"/>
      <c r="E28" s="136"/>
      <c r="F28" s="137"/>
      <c r="G28" s="136"/>
      <c r="H28" s="136"/>
      <c r="I28" s="136"/>
      <c r="J28" s="137" t="s">
        <v>210</v>
      </c>
      <c r="K28" s="123">
        <v>124</v>
      </c>
      <c r="L28" s="111"/>
      <c r="M28" s="124">
        <v>1</v>
      </c>
      <c r="N28" s="124">
        <v>4</v>
      </c>
      <c r="O28" s="125">
        <v>5510010020</v>
      </c>
      <c r="P28" s="126">
        <v>500</v>
      </c>
      <c r="Q28" s="127">
        <f>Q29</f>
        <v>15900</v>
      </c>
      <c r="R28" s="127">
        <f>R29</f>
        <v>15900</v>
      </c>
      <c r="S28" s="128">
        <f>S29</f>
        <v>15900</v>
      </c>
      <c r="T28" s="108"/>
      <c r="U28" s="92"/>
      <c r="V28" s="92"/>
    </row>
    <row r="29" spans="1:22" ht="17.25" customHeight="1">
      <c r="A29" s="75"/>
      <c r="B29" s="109"/>
      <c r="C29" s="134"/>
      <c r="D29" s="135"/>
      <c r="E29" s="136"/>
      <c r="F29" s="137"/>
      <c r="G29" s="136"/>
      <c r="H29" s="136"/>
      <c r="I29" s="136"/>
      <c r="J29" s="137" t="s">
        <v>88</v>
      </c>
      <c r="K29" s="123">
        <v>124</v>
      </c>
      <c r="L29" s="111"/>
      <c r="M29" s="124">
        <v>1</v>
      </c>
      <c r="N29" s="124">
        <v>4</v>
      </c>
      <c r="O29" s="125">
        <v>5540510020</v>
      </c>
      <c r="P29" s="126">
        <v>540</v>
      </c>
      <c r="Q29" s="127">
        <v>15900</v>
      </c>
      <c r="R29" s="127">
        <v>15900</v>
      </c>
      <c r="S29" s="128">
        <v>15900</v>
      </c>
      <c r="T29" s="108"/>
      <c r="U29" s="92"/>
      <c r="V29" s="92"/>
    </row>
    <row r="30" spans="1:22" ht="67.5" customHeight="1">
      <c r="A30" s="75"/>
      <c r="B30" s="109"/>
      <c r="C30" s="134"/>
      <c r="D30" s="135"/>
      <c r="E30" s="136"/>
      <c r="F30" s="137"/>
      <c r="G30" s="136"/>
      <c r="H30" s="136"/>
      <c r="I30" s="136"/>
      <c r="J30" s="137" t="s">
        <v>148</v>
      </c>
      <c r="K30" s="123">
        <v>124</v>
      </c>
      <c r="L30" s="111"/>
      <c r="M30" s="124">
        <v>1</v>
      </c>
      <c r="N30" s="124">
        <v>4</v>
      </c>
      <c r="O30" s="125">
        <v>5540515010</v>
      </c>
      <c r="P30" s="126">
        <v>0</v>
      </c>
      <c r="Q30" s="127">
        <f>Q31</f>
        <v>264590</v>
      </c>
      <c r="R30" s="127">
        <f>R31</f>
        <v>264590</v>
      </c>
      <c r="S30" s="128">
        <f>S31</f>
        <v>264590</v>
      </c>
      <c r="T30" s="108"/>
      <c r="U30" s="92"/>
      <c r="V30" s="92"/>
    </row>
    <row r="31" spans="1:22" ht="16.5" customHeight="1">
      <c r="A31" s="75"/>
      <c r="B31" s="109"/>
      <c r="C31" s="134"/>
      <c r="D31" s="135"/>
      <c r="E31" s="136"/>
      <c r="F31" s="137"/>
      <c r="G31" s="136"/>
      <c r="H31" s="136"/>
      <c r="I31" s="136"/>
      <c r="J31" s="400" t="s">
        <v>88</v>
      </c>
      <c r="K31" s="401">
        <v>124</v>
      </c>
      <c r="L31" s="402"/>
      <c r="M31" s="403">
        <v>1</v>
      </c>
      <c r="N31" s="403">
        <v>4</v>
      </c>
      <c r="O31" s="125">
        <v>5540515010</v>
      </c>
      <c r="P31" s="405">
        <v>540</v>
      </c>
      <c r="Q31" s="406">
        <v>264590</v>
      </c>
      <c r="R31" s="406">
        <v>264590</v>
      </c>
      <c r="S31" s="407">
        <v>264590</v>
      </c>
      <c r="T31" s="108"/>
      <c r="U31" s="92"/>
      <c r="V31" s="92"/>
    </row>
    <row r="32" spans="1:22" ht="16.5" customHeight="1">
      <c r="A32" s="75"/>
      <c r="B32" s="109"/>
      <c r="C32" s="134"/>
      <c r="D32" s="135"/>
      <c r="E32" s="136"/>
      <c r="F32" s="137"/>
      <c r="G32" s="136"/>
      <c r="H32" s="136"/>
      <c r="I32" s="136"/>
      <c r="J32" s="419" t="s">
        <v>408</v>
      </c>
      <c r="K32" s="401">
        <v>124</v>
      </c>
      <c r="L32" s="402"/>
      <c r="M32" s="403">
        <v>1</v>
      </c>
      <c r="N32" s="403">
        <v>4</v>
      </c>
      <c r="O32" s="408">
        <v>5540597080</v>
      </c>
      <c r="P32" s="409">
        <v>0</v>
      </c>
      <c r="Q32" s="410">
        <f>Q33</f>
        <v>0</v>
      </c>
      <c r="R32" s="410">
        <f>R33</f>
        <v>0</v>
      </c>
      <c r="S32" s="411">
        <f>S33</f>
        <v>0</v>
      </c>
      <c r="T32" s="108"/>
      <c r="U32" s="92"/>
      <c r="V32" s="92"/>
    </row>
    <row r="33" spans="1:22" ht="16.5" customHeight="1">
      <c r="A33" s="75"/>
      <c r="B33" s="109"/>
      <c r="C33" s="134"/>
      <c r="D33" s="135"/>
      <c r="E33" s="136"/>
      <c r="F33" s="137"/>
      <c r="G33" s="136"/>
      <c r="H33" s="136"/>
      <c r="I33" s="136"/>
      <c r="J33" s="400" t="s">
        <v>144</v>
      </c>
      <c r="K33" s="401">
        <v>124</v>
      </c>
      <c r="L33" s="402"/>
      <c r="M33" s="403">
        <v>1</v>
      </c>
      <c r="N33" s="403">
        <v>4</v>
      </c>
      <c r="O33" s="404">
        <v>5540597080</v>
      </c>
      <c r="P33" s="405">
        <v>120</v>
      </c>
      <c r="Q33" s="406">
        <f>Q34+Q35</f>
        <v>0</v>
      </c>
      <c r="R33" s="406">
        <f>R34+R35</f>
        <v>0</v>
      </c>
      <c r="S33" s="407">
        <f>S34+S35</f>
        <v>0</v>
      </c>
      <c r="T33" s="108"/>
      <c r="U33" s="92"/>
      <c r="V33" s="92"/>
    </row>
    <row r="34" spans="1:22" ht="16.5" customHeight="1">
      <c r="A34" s="75"/>
      <c r="B34" s="109"/>
      <c r="C34" s="134"/>
      <c r="D34" s="135"/>
      <c r="E34" s="136"/>
      <c r="F34" s="137"/>
      <c r="G34" s="136"/>
      <c r="H34" s="136"/>
      <c r="I34" s="136"/>
      <c r="J34" s="400" t="s">
        <v>167</v>
      </c>
      <c r="K34" s="401">
        <v>124</v>
      </c>
      <c r="L34" s="402"/>
      <c r="M34" s="403">
        <v>1</v>
      </c>
      <c r="N34" s="403">
        <v>4</v>
      </c>
      <c r="O34" s="404">
        <v>5540597080</v>
      </c>
      <c r="P34" s="405">
        <v>121</v>
      </c>
      <c r="Q34" s="406">
        <v>0</v>
      </c>
      <c r="R34" s="406">
        <v>0</v>
      </c>
      <c r="S34" s="407">
        <v>0</v>
      </c>
      <c r="T34" s="108"/>
      <c r="U34" s="92"/>
      <c r="V34" s="92"/>
    </row>
    <row r="35" spans="1:22" ht="48" customHeight="1">
      <c r="A35" s="75"/>
      <c r="B35" s="109"/>
      <c r="C35" s="134"/>
      <c r="D35" s="135"/>
      <c r="E35" s="136"/>
      <c r="F35" s="137"/>
      <c r="G35" s="136"/>
      <c r="H35" s="136"/>
      <c r="I35" s="136"/>
      <c r="J35" s="400" t="s">
        <v>168</v>
      </c>
      <c r="K35" s="401">
        <v>124</v>
      </c>
      <c r="L35" s="402"/>
      <c r="M35" s="403">
        <v>1</v>
      </c>
      <c r="N35" s="403">
        <v>4</v>
      </c>
      <c r="O35" s="404">
        <v>5540597080</v>
      </c>
      <c r="P35" s="405">
        <v>129</v>
      </c>
      <c r="Q35" s="406">
        <v>0</v>
      </c>
      <c r="R35" s="406">
        <v>0</v>
      </c>
      <c r="S35" s="407">
        <v>0</v>
      </c>
      <c r="T35" s="108"/>
      <c r="U35" s="92"/>
      <c r="V35" s="92"/>
    </row>
    <row r="36" spans="1:22" ht="30.75" customHeight="1">
      <c r="A36" s="75"/>
      <c r="B36" s="109"/>
      <c r="C36" s="134"/>
      <c r="D36" s="135"/>
      <c r="E36" s="136"/>
      <c r="F36" s="137"/>
      <c r="G36" s="136"/>
      <c r="H36" s="136"/>
      <c r="I36" s="136"/>
      <c r="J36" s="327" t="s">
        <v>216</v>
      </c>
      <c r="K36" s="110">
        <v>124</v>
      </c>
      <c r="L36" s="129"/>
      <c r="M36" s="112">
        <v>1</v>
      </c>
      <c r="N36" s="112">
        <v>6</v>
      </c>
      <c r="O36" s="113">
        <v>0</v>
      </c>
      <c r="P36" s="114">
        <v>0</v>
      </c>
      <c r="Q36" s="115">
        <f>Q41</f>
        <v>0</v>
      </c>
      <c r="R36" s="115">
        <f>R41</f>
        <v>0</v>
      </c>
      <c r="S36" s="116">
        <f>S41</f>
        <v>0</v>
      </c>
      <c r="T36" s="108"/>
      <c r="U36" s="92"/>
      <c r="V36" s="92"/>
    </row>
    <row r="37" spans="1:22" ht="51" customHeight="1">
      <c r="A37" s="75"/>
      <c r="B37" s="109"/>
      <c r="C37" s="134"/>
      <c r="D37" s="135"/>
      <c r="E37" s="136"/>
      <c r="F37" s="137"/>
      <c r="G37" s="136"/>
      <c r="H37" s="136"/>
      <c r="I37" s="136"/>
      <c r="J37" s="138" t="s">
        <v>407</v>
      </c>
      <c r="K37" s="138">
        <v>124</v>
      </c>
      <c r="L37" s="111"/>
      <c r="M37" s="124">
        <v>1</v>
      </c>
      <c r="N37" s="124">
        <v>6</v>
      </c>
      <c r="O37" s="125">
        <v>5500000000</v>
      </c>
      <c r="P37" s="126">
        <v>0</v>
      </c>
      <c r="Q37" s="127">
        <f>Q38</f>
        <v>0</v>
      </c>
      <c r="R37" s="127">
        <f>R38</f>
        <v>0</v>
      </c>
      <c r="S37" s="128">
        <f>S38</f>
        <v>0</v>
      </c>
      <c r="T37" s="108"/>
      <c r="U37" s="92"/>
      <c r="V37" s="92"/>
    </row>
    <row r="38" spans="1:22" ht="24.75" customHeight="1">
      <c r="A38" s="75"/>
      <c r="B38" s="109"/>
      <c r="C38" s="134"/>
      <c r="D38" s="135"/>
      <c r="E38" s="136"/>
      <c r="F38" s="137"/>
      <c r="G38" s="136"/>
      <c r="H38" s="136"/>
      <c r="I38" s="136"/>
      <c r="J38" s="138" t="s">
        <v>396</v>
      </c>
      <c r="K38" s="138">
        <v>124</v>
      </c>
      <c r="L38" s="111"/>
      <c r="M38" s="124">
        <v>1</v>
      </c>
      <c r="N38" s="124">
        <v>6</v>
      </c>
      <c r="O38" s="125">
        <v>5540000000</v>
      </c>
      <c r="P38" s="126">
        <v>0</v>
      </c>
      <c r="Q38" s="127">
        <f t="shared" ref="Q38:S40" si="1">Q39</f>
        <v>0</v>
      </c>
      <c r="R38" s="127">
        <f t="shared" si="1"/>
        <v>0</v>
      </c>
      <c r="S38" s="128">
        <f t="shared" si="1"/>
        <v>0</v>
      </c>
      <c r="T38" s="108"/>
      <c r="U38" s="92"/>
      <c r="V38" s="92"/>
    </row>
    <row r="39" spans="1:22" ht="33.75" customHeight="1">
      <c r="A39" s="75"/>
      <c r="B39" s="109"/>
      <c r="C39" s="134"/>
      <c r="D39" s="135"/>
      <c r="E39" s="136"/>
      <c r="F39" s="137"/>
      <c r="G39" s="136"/>
      <c r="H39" s="136"/>
      <c r="I39" s="136"/>
      <c r="J39" s="138" t="s">
        <v>150</v>
      </c>
      <c r="K39" s="138">
        <v>124</v>
      </c>
      <c r="L39" s="111"/>
      <c r="M39" s="124">
        <v>1</v>
      </c>
      <c r="N39" s="124">
        <v>6</v>
      </c>
      <c r="O39" s="125">
        <v>5540510080</v>
      </c>
      <c r="P39" s="126">
        <v>0</v>
      </c>
      <c r="Q39" s="127">
        <f t="shared" si="1"/>
        <v>0</v>
      </c>
      <c r="R39" s="127">
        <f t="shared" si="1"/>
        <v>0</v>
      </c>
      <c r="S39" s="128">
        <f t="shared" si="1"/>
        <v>0</v>
      </c>
      <c r="T39" s="108"/>
      <c r="U39" s="92"/>
      <c r="V39" s="92"/>
    </row>
    <row r="40" spans="1:22" ht="18" customHeight="1">
      <c r="A40" s="75"/>
      <c r="B40" s="109"/>
      <c r="C40" s="134"/>
      <c r="D40" s="135"/>
      <c r="E40" s="136"/>
      <c r="F40" s="137"/>
      <c r="G40" s="136"/>
      <c r="H40" s="136"/>
      <c r="I40" s="136"/>
      <c r="J40" s="138" t="s">
        <v>210</v>
      </c>
      <c r="K40" s="138">
        <v>124</v>
      </c>
      <c r="L40" s="111"/>
      <c r="M40" s="124">
        <v>1</v>
      </c>
      <c r="N40" s="124">
        <v>6</v>
      </c>
      <c r="O40" s="125">
        <v>5540510080</v>
      </c>
      <c r="P40" s="126">
        <v>500</v>
      </c>
      <c r="Q40" s="127">
        <f t="shared" si="1"/>
        <v>0</v>
      </c>
      <c r="R40" s="127">
        <f t="shared" si="1"/>
        <v>0</v>
      </c>
      <c r="S40" s="128">
        <f t="shared" si="1"/>
        <v>0</v>
      </c>
      <c r="T40" s="108"/>
      <c r="U40" s="92"/>
      <c r="V40" s="92"/>
    </row>
    <row r="41" spans="1:22" ht="18" customHeight="1">
      <c r="A41" s="75"/>
      <c r="B41" s="109"/>
      <c r="C41" s="134"/>
      <c r="D41" s="135"/>
      <c r="E41" s="136"/>
      <c r="F41" s="137"/>
      <c r="G41" s="136"/>
      <c r="H41" s="136"/>
      <c r="I41" s="136"/>
      <c r="J41" s="138" t="s">
        <v>88</v>
      </c>
      <c r="K41" s="138">
        <v>124</v>
      </c>
      <c r="L41" s="111"/>
      <c r="M41" s="124">
        <v>1</v>
      </c>
      <c r="N41" s="124">
        <v>6</v>
      </c>
      <c r="O41" s="125">
        <v>5540510080</v>
      </c>
      <c r="P41" s="126">
        <v>540</v>
      </c>
      <c r="Q41" s="127">
        <v>0</v>
      </c>
      <c r="R41" s="127">
        <v>0</v>
      </c>
      <c r="S41" s="128">
        <v>0</v>
      </c>
      <c r="T41" s="108"/>
      <c r="U41" s="92"/>
      <c r="V41" s="92"/>
    </row>
    <row r="42" spans="1:22" ht="18" customHeight="1">
      <c r="A42" s="75"/>
      <c r="B42" s="109"/>
      <c r="C42" s="134"/>
      <c r="D42" s="135"/>
      <c r="E42" s="136"/>
      <c r="F42" s="137"/>
      <c r="G42" s="136"/>
      <c r="H42" s="136"/>
      <c r="I42" s="136"/>
      <c r="J42" s="358" t="s">
        <v>399</v>
      </c>
      <c r="K42" s="358">
        <v>124</v>
      </c>
      <c r="L42" s="129"/>
      <c r="M42" s="112">
        <v>1</v>
      </c>
      <c r="N42" s="112">
        <v>11</v>
      </c>
      <c r="O42" s="113">
        <v>0</v>
      </c>
      <c r="P42" s="114">
        <v>0</v>
      </c>
      <c r="Q42" s="115">
        <f>Q47</f>
        <v>5000</v>
      </c>
      <c r="R42" s="115">
        <f>R47</f>
        <v>5000</v>
      </c>
      <c r="S42" s="116">
        <f>S47</f>
        <v>5000</v>
      </c>
      <c r="T42" s="108"/>
      <c r="U42" s="92"/>
      <c r="V42" s="92"/>
    </row>
    <row r="43" spans="1:22" ht="18" customHeight="1">
      <c r="A43" s="75"/>
      <c r="B43" s="109"/>
      <c r="C43" s="134"/>
      <c r="D43" s="135"/>
      <c r="E43" s="136"/>
      <c r="F43" s="137"/>
      <c r="G43" s="136"/>
      <c r="H43" s="136"/>
      <c r="I43" s="136"/>
      <c r="J43" s="138" t="s">
        <v>209</v>
      </c>
      <c r="K43" s="138">
        <v>124</v>
      </c>
      <c r="L43" s="111"/>
      <c r="M43" s="124">
        <v>1</v>
      </c>
      <c r="N43" s="124">
        <v>11</v>
      </c>
      <c r="O43" s="125">
        <v>7700000000</v>
      </c>
      <c r="P43" s="126">
        <v>0</v>
      </c>
      <c r="Q43" s="127">
        <f>Q45</f>
        <v>5000</v>
      </c>
      <c r="R43" s="127">
        <f>R45</f>
        <v>5000</v>
      </c>
      <c r="S43" s="128">
        <f>S45</f>
        <v>5000</v>
      </c>
      <c r="T43" s="108"/>
      <c r="U43" s="92"/>
      <c r="V43" s="92"/>
    </row>
    <row r="44" spans="1:22" ht="31.5" customHeight="1">
      <c r="A44" s="75"/>
      <c r="B44" s="109"/>
      <c r="C44" s="134"/>
      <c r="D44" s="135"/>
      <c r="E44" s="136"/>
      <c r="F44" s="137"/>
      <c r="G44" s="136"/>
      <c r="H44" s="136"/>
      <c r="I44" s="136"/>
      <c r="J44" s="138" t="s">
        <v>402</v>
      </c>
      <c r="K44" s="138">
        <v>124</v>
      </c>
      <c r="L44" s="111"/>
      <c r="M44" s="124">
        <v>1</v>
      </c>
      <c r="N44" s="124">
        <v>11</v>
      </c>
      <c r="O44" s="125">
        <v>7710000000</v>
      </c>
      <c r="P44" s="126">
        <v>0</v>
      </c>
      <c r="Q44" s="127">
        <f t="shared" ref="Q44:S46" si="2">Q45</f>
        <v>5000</v>
      </c>
      <c r="R44" s="127">
        <f t="shared" si="2"/>
        <v>5000</v>
      </c>
      <c r="S44" s="128">
        <f t="shared" si="2"/>
        <v>5000</v>
      </c>
      <c r="T44" s="108"/>
      <c r="U44" s="92"/>
      <c r="V44" s="92"/>
    </row>
    <row r="45" spans="1:22" ht="32.25" customHeight="1">
      <c r="A45" s="75"/>
      <c r="B45" s="109"/>
      <c r="C45" s="134"/>
      <c r="D45" s="135"/>
      <c r="E45" s="136"/>
      <c r="F45" s="137"/>
      <c r="G45" s="136"/>
      <c r="H45" s="136"/>
      <c r="I45" s="136"/>
      <c r="J45" s="138" t="s">
        <v>400</v>
      </c>
      <c r="K45" s="138">
        <v>124</v>
      </c>
      <c r="L45" s="111"/>
      <c r="M45" s="124">
        <v>1</v>
      </c>
      <c r="N45" s="124">
        <v>11</v>
      </c>
      <c r="O45" s="125">
        <v>7710000040</v>
      </c>
      <c r="P45" s="126">
        <v>0</v>
      </c>
      <c r="Q45" s="127">
        <f t="shared" si="2"/>
        <v>5000</v>
      </c>
      <c r="R45" s="127">
        <f t="shared" si="2"/>
        <v>5000</v>
      </c>
      <c r="S45" s="128">
        <f t="shared" si="2"/>
        <v>5000</v>
      </c>
      <c r="T45" s="108"/>
      <c r="U45" s="92"/>
      <c r="V45" s="92"/>
    </row>
    <row r="46" spans="1:22" ht="18" customHeight="1">
      <c r="A46" s="75"/>
      <c r="B46" s="109"/>
      <c r="C46" s="134"/>
      <c r="D46" s="135"/>
      <c r="E46" s="136"/>
      <c r="F46" s="137"/>
      <c r="G46" s="136"/>
      <c r="H46" s="136"/>
      <c r="I46" s="136"/>
      <c r="J46" s="138" t="s">
        <v>171</v>
      </c>
      <c r="K46" s="138">
        <v>124</v>
      </c>
      <c r="L46" s="111"/>
      <c r="M46" s="124">
        <v>1</v>
      </c>
      <c r="N46" s="124">
        <v>11</v>
      </c>
      <c r="O46" s="125">
        <v>7710000040</v>
      </c>
      <c r="P46" s="126">
        <v>800</v>
      </c>
      <c r="Q46" s="127">
        <f t="shared" si="2"/>
        <v>5000</v>
      </c>
      <c r="R46" s="127">
        <f t="shared" si="2"/>
        <v>5000</v>
      </c>
      <c r="S46" s="128">
        <f t="shared" si="2"/>
        <v>5000</v>
      </c>
      <c r="T46" s="108"/>
      <c r="U46" s="92"/>
      <c r="V46" s="92"/>
    </row>
    <row r="47" spans="1:22" ht="18" customHeight="1">
      <c r="A47" s="75"/>
      <c r="B47" s="109"/>
      <c r="C47" s="134"/>
      <c r="D47" s="135"/>
      <c r="E47" s="136"/>
      <c r="F47" s="137"/>
      <c r="G47" s="136"/>
      <c r="H47" s="136"/>
      <c r="I47" s="136"/>
      <c r="J47" s="138" t="s">
        <v>401</v>
      </c>
      <c r="K47" s="138">
        <v>124</v>
      </c>
      <c r="L47" s="111"/>
      <c r="M47" s="124">
        <v>1</v>
      </c>
      <c r="N47" s="124">
        <v>11</v>
      </c>
      <c r="O47" s="125">
        <v>7710000040</v>
      </c>
      <c r="P47" s="126">
        <v>870</v>
      </c>
      <c r="Q47" s="127">
        <v>5000</v>
      </c>
      <c r="R47" s="127">
        <v>5000</v>
      </c>
      <c r="S47" s="128">
        <v>5000</v>
      </c>
      <c r="T47" s="108"/>
      <c r="U47" s="92"/>
      <c r="V47" s="92"/>
    </row>
    <row r="48" spans="1:22" ht="17.25" customHeight="1">
      <c r="A48" s="75"/>
      <c r="B48" s="109"/>
      <c r="C48" s="134"/>
      <c r="D48" s="135"/>
      <c r="E48" s="136"/>
      <c r="F48" s="137"/>
      <c r="G48" s="136"/>
      <c r="H48" s="136"/>
      <c r="I48" s="136"/>
      <c r="J48" s="358" t="s">
        <v>25</v>
      </c>
      <c r="K48" s="358">
        <v>124</v>
      </c>
      <c r="L48" s="129"/>
      <c r="M48" s="112">
        <v>1</v>
      </c>
      <c r="N48" s="112">
        <v>13</v>
      </c>
      <c r="O48" s="113">
        <v>0</v>
      </c>
      <c r="P48" s="114">
        <v>0</v>
      </c>
      <c r="Q48" s="115">
        <f>Q53</f>
        <v>1000</v>
      </c>
      <c r="R48" s="115">
        <f>R53</f>
        <v>1000</v>
      </c>
      <c r="S48" s="116">
        <f>S53</f>
        <v>1000</v>
      </c>
      <c r="T48" s="108"/>
      <c r="U48" s="92"/>
      <c r="V48" s="92"/>
    </row>
    <row r="49" spans="1:22" ht="18.75" hidden="1" customHeight="1">
      <c r="A49" s="75"/>
      <c r="B49" s="109"/>
      <c r="C49" s="134"/>
      <c r="D49" s="135"/>
      <c r="E49" s="136"/>
      <c r="F49" s="137"/>
      <c r="G49" s="136"/>
      <c r="H49" s="136"/>
      <c r="I49" s="136"/>
      <c r="J49" s="138" t="s">
        <v>209</v>
      </c>
      <c r="K49" s="138">
        <v>124</v>
      </c>
      <c r="L49" s="111"/>
      <c r="M49" s="124">
        <v>1</v>
      </c>
      <c r="N49" s="124">
        <v>13</v>
      </c>
      <c r="O49" s="125">
        <v>7700000000</v>
      </c>
      <c r="P49" s="126">
        <v>0</v>
      </c>
      <c r="Q49" s="127">
        <v>0</v>
      </c>
      <c r="R49" s="127">
        <v>0</v>
      </c>
      <c r="S49" s="128">
        <v>0</v>
      </c>
      <c r="T49" s="108"/>
      <c r="U49" s="92"/>
      <c r="V49" s="92"/>
    </row>
    <row r="50" spans="1:22" ht="15" customHeight="1">
      <c r="A50" s="75"/>
      <c r="B50" s="109"/>
      <c r="C50" s="134"/>
      <c r="D50" s="135"/>
      <c r="E50" s="136"/>
      <c r="F50" s="137"/>
      <c r="G50" s="136"/>
      <c r="H50" s="136"/>
      <c r="I50" s="136"/>
      <c r="J50" s="138" t="s">
        <v>398</v>
      </c>
      <c r="K50" s="138">
        <v>124</v>
      </c>
      <c r="L50" s="111"/>
      <c r="M50" s="124">
        <v>1</v>
      </c>
      <c r="N50" s="124">
        <v>13</v>
      </c>
      <c r="O50" s="125">
        <v>5540595100</v>
      </c>
      <c r="P50" s="126">
        <v>0</v>
      </c>
      <c r="Q50" s="127">
        <f t="shared" ref="Q50:S52" si="3">Q51</f>
        <v>1000</v>
      </c>
      <c r="R50" s="127">
        <f t="shared" si="3"/>
        <v>1000</v>
      </c>
      <c r="S50" s="128">
        <f t="shared" si="3"/>
        <v>1000</v>
      </c>
      <c r="T50" s="108"/>
      <c r="U50" s="92"/>
      <c r="V50" s="92"/>
    </row>
    <row r="51" spans="1:22" ht="13.5" customHeight="1">
      <c r="A51" s="75"/>
      <c r="B51" s="109"/>
      <c r="C51" s="134"/>
      <c r="D51" s="135"/>
      <c r="E51" s="136"/>
      <c r="F51" s="137"/>
      <c r="G51" s="136"/>
      <c r="H51" s="136"/>
      <c r="I51" s="136"/>
      <c r="J51" s="138" t="s">
        <v>171</v>
      </c>
      <c r="K51" s="138">
        <v>124</v>
      </c>
      <c r="L51" s="111"/>
      <c r="M51" s="124">
        <v>1</v>
      </c>
      <c r="N51" s="124">
        <v>13</v>
      </c>
      <c r="O51" s="125">
        <v>5540595100</v>
      </c>
      <c r="P51" s="126">
        <v>800</v>
      </c>
      <c r="Q51" s="127">
        <f t="shared" si="3"/>
        <v>1000</v>
      </c>
      <c r="R51" s="127">
        <f t="shared" si="3"/>
        <v>1000</v>
      </c>
      <c r="S51" s="128">
        <f t="shared" si="3"/>
        <v>1000</v>
      </c>
      <c r="T51" s="108"/>
      <c r="U51" s="92"/>
      <c r="V51" s="92"/>
    </row>
    <row r="52" spans="1:22" ht="13.5" customHeight="1">
      <c r="A52" s="75"/>
      <c r="B52" s="109"/>
      <c r="C52" s="134"/>
      <c r="D52" s="135"/>
      <c r="E52" s="136"/>
      <c r="F52" s="137"/>
      <c r="G52" s="136"/>
      <c r="H52" s="136"/>
      <c r="I52" s="136"/>
      <c r="J52" s="138" t="s">
        <v>172</v>
      </c>
      <c r="K52" s="138">
        <v>124</v>
      </c>
      <c r="L52" s="111"/>
      <c r="M52" s="124">
        <v>1</v>
      </c>
      <c r="N52" s="124">
        <v>13</v>
      </c>
      <c r="O52" s="125">
        <v>5540595100</v>
      </c>
      <c r="P52" s="126">
        <v>850</v>
      </c>
      <c r="Q52" s="127">
        <f t="shared" si="3"/>
        <v>1000</v>
      </c>
      <c r="R52" s="127">
        <f t="shared" si="3"/>
        <v>1000</v>
      </c>
      <c r="S52" s="128">
        <f t="shared" si="3"/>
        <v>1000</v>
      </c>
      <c r="T52" s="108"/>
      <c r="U52" s="92"/>
      <c r="V52" s="92"/>
    </row>
    <row r="53" spans="1:22" ht="13.5" customHeight="1">
      <c r="A53" s="75"/>
      <c r="B53" s="109"/>
      <c r="C53" s="134"/>
      <c r="D53" s="135"/>
      <c r="E53" s="136"/>
      <c r="F53" s="137"/>
      <c r="G53" s="136"/>
      <c r="H53" s="136"/>
      <c r="I53" s="136"/>
      <c r="J53" s="138" t="s">
        <v>173</v>
      </c>
      <c r="K53" s="138">
        <v>124</v>
      </c>
      <c r="L53" s="111"/>
      <c r="M53" s="124">
        <v>1</v>
      </c>
      <c r="N53" s="124">
        <v>13</v>
      </c>
      <c r="O53" s="125">
        <v>5540595100</v>
      </c>
      <c r="P53" s="126">
        <v>853</v>
      </c>
      <c r="Q53" s="127">
        <v>1000</v>
      </c>
      <c r="R53" s="127">
        <v>1000</v>
      </c>
      <c r="S53" s="128">
        <v>1000</v>
      </c>
      <c r="T53" s="108"/>
      <c r="U53" s="92"/>
      <c r="V53" s="92"/>
    </row>
    <row r="54" spans="1:22" ht="18" customHeight="1">
      <c r="A54" s="75"/>
      <c r="B54" s="703" t="s">
        <v>151</v>
      </c>
      <c r="C54" s="703"/>
      <c r="D54" s="703"/>
      <c r="E54" s="703"/>
      <c r="F54" s="703"/>
      <c r="G54" s="703"/>
      <c r="H54" s="703"/>
      <c r="I54" s="703"/>
      <c r="J54" s="704"/>
      <c r="K54" s="394">
        <v>124</v>
      </c>
      <c r="L54" s="388">
        <v>200</v>
      </c>
      <c r="M54" s="395">
        <v>2</v>
      </c>
      <c r="N54" s="395">
        <v>0</v>
      </c>
      <c r="O54" s="396">
        <v>0</v>
      </c>
      <c r="P54" s="397">
        <v>0</v>
      </c>
      <c r="Q54" s="398">
        <f t="shared" ref="Q54:S57" si="4">Q55</f>
        <v>128500</v>
      </c>
      <c r="R54" s="398">
        <f t="shared" si="4"/>
        <v>134500</v>
      </c>
      <c r="S54" s="399">
        <f t="shared" si="4"/>
        <v>139400</v>
      </c>
      <c r="T54" s="108" t="s">
        <v>165</v>
      </c>
      <c r="U54" s="92"/>
      <c r="V54" s="92"/>
    </row>
    <row r="55" spans="1:22" ht="18.75" customHeight="1">
      <c r="A55" s="75"/>
      <c r="B55" s="109"/>
      <c r="C55" s="117"/>
      <c r="D55" s="705" t="s">
        <v>29</v>
      </c>
      <c r="E55" s="705"/>
      <c r="F55" s="705"/>
      <c r="G55" s="705"/>
      <c r="H55" s="705"/>
      <c r="I55" s="705"/>
      <c r="J55" s="706"/>
      <c r="K55" s="110">
        <v>124</v>
      </c>
      <c r="L55" s="111">
        <v>203</v>
      </c>
      <c r="M55" s="112">
        <v>2</v>
      </c>
      <c r="N55" s="112">
        <v>3</v>
      </c>
      <c r="O55" s="113">
        <v>0</v>
      </c>
      <c r="P55" s="114">
        <v>0</v>
      </c>
      <c r="Q55" s="115">
        <f t="shared" si="4"/>
        <v>128500</v>
      </c>
      <c r="R55" s="115">
        <f t="shared" si="4"/>
        <v>134500</v>
      </c>
      <c r="S55" s="116">
        <f t="shared" si="4"/>
        <v>139400</v>
      </c>
      <c r="T55" s="108" t="s">
        <v>165</v>
      </c>
      <c r="U55" s="92"/>
      <c r="V55" s="92"/>
    </row>
    <row r="56" spans="1:22" ht="50.25" customHeight="1">
      <c r="A56" s="75"/>
      <c r="B56" s="109"/>
      <c r="C56" s="120"/>
      <c r="D56" s="119"/>
      <c r="E56" s="707" t="s">
        <v>388</v>
      </c>
      <c r="F56" s="707"/>
      <c r="G56" s="707"/>
      <c r="H56" s="707"/>
      <c r="I56" s="707"/>
      <c r="J56" s="708"/>
      <c r="K56" s="123">
        <v>124</v>
      </c>
      <c r="L56" s="111">
        <v>203</v>
      </c>
      <c r="M56" s="124">
        <v>2</v>
      </c>
      <c r="N56" s="124">
        <v>3</v>
      </c>
      <c r="O56" s="125">
        <v>5500000000</v>
      </c>
      <c r="P56" s="126">
        <v>0</v>
      </c>
      <c r="Q56" s="127">
        <f t="shared" si="4"/>
        <v>128500</v>
      </c>
      <c r="R56" s="127">
        <f t="shared" si="4"/>
        <v>134500</v>
      </c>
      <c r="S56" s="128">
        <f t="shared" si="4"/>
        <v>139400</v>
      </c>
      <c r="T56" s="108" t="s">
        <v>165</v>
      </c>
      <c r="U56" s="92"/>
      <c r="V56" s="92"/>
    </row>
    <row r="57" spans="1:22" ht="21" customHeight="1">
      <c r="A57" s="75"/>
      <c r="B57" s="109"/>
      <c r="C57" s="120"/>
      <c r="D57" s="118"/>
      <c r="E57" s="122"/>
      <c r="F57" s="707" t="s">
        <v>396</v>
      </c>
      <c r="G57" s="707"/>
      <c r="H57" s="707"/>
      <c r="I57" s="707"/>
      <c r="J57" s="708"/>
      <c r="K57" s="123">
        <v>124</v>
      </c>
      <c r="L57" s="111">
        <v>203</v>
      </c>
      <c r="M57" s="124">
        <v>2</v>
      </c>
      <c r="N57" s="124">
        <v>3</v>
      </c>
      <c r="O57" s="125">
        <v>5540000000</v>
      </c>
      <c r="P57" s="126">
        <v>0</v>
      </c>
      <c r="Q57" s="127">
        <f t="shared" si="4"/>
        <v>128500</v>
      </c>
      <c r="R57" s="127">
        <f t="shared" si="4"/>
        <v>134500</v>
      </c>
      <c r="S57" s="128">
        <f t="shared" si="4"/>
        <v>139400</v>
      </c>
      <c r="T57" s="108" t="s">
        <v>165</v>
      </c>
      <c r="U57" s="92"/>
      <c r="V57" s="92"/>
    </row>
    <row r="58" spans="1:22" ht="30.75" customHeight="1">
      <c r="A58" s="75"/>
      <c r="B58" s="109"/>
      <c r="C58" s="120"/>
      <c r="D58" s="118"/>
      <c r="E58" s="121"/>
      <c r="F58" s="122"/>
      <c r="G58" s="707" t="s">
        <v>397</v>
      </c>
      <c r="H58" s="707"/>
      <c r="I58" s="707"/>
      <c r="J58" s="708"/>
      <c r="K58" s="123">
        <v>124</v>
      </c>
      <c r="L58" s="111">
        <v>203</v>
      </c>
      <c r="M58" s="124">
        <v>2</v>
      </c>
      <c r="N58" s="124">
        <v>3</v>
      </c>
      <c r="O58" s="125">
        <v>5540551180</v>
      </c>
      <c r="P58" s="126">
        <v>0</v>
      </c>
      <c r="Q58" s="127">
        <f>Q59+Q62</f>
        <v>128500</v>
      </c>
      <c r="R58" s="127">
        <f>R59+R62</f>
        <v>134500</v>
      </c>
      <c r="S58" s="128">
        <f>S59+S62</f>
        <v>139400</v>
      </c>
      <c r="T58" s="108" t="s">
        <v>165</v>
      </c>
      <c r="U58" s="92"/>
      <c r="V58" s="92"/>
    </row>
    <row r="59" spans="1:22" ht="21.75" customHeight="1">
      <c r="A59" s="75"/>
      <c r="B59" s="109"/>
      <c r="C59" s="120"/>
      <c r="D59" s="118"/>
      <c r="E59" s="121"/>
      <c r="F59" s="122"/>
      <c r="G59" s="121"/>
      <c r="H59" s="121"/>
      <c r="I59" s="121"/>
      <c r="J59" s="122" t="s">
        <v>144</v>
      </c>
      <c r="K59" s="123">
        <v>124</v>
      </c>
      <c r="L59" s="111"/>
      <c r="M59" s="124">
        <v>2</v>
      </c>
      <c r="N59" s="124">
        <v>3</v>
      </c>
      <c r="O59" s="125">
        <v>5540551180</v>
      </c>
      <c r="P59" s="126">
        <v>120</v>
      </c>
      <c r="Q59" s="127">
        <f>Q60+Q61</f>
        <v>128000</v>
      </c>
      <c r="R59" s="127">
        <f>R60+R61</f>
        <v>133000</v>
      </c>
      <c r="S59" s="128">
        <f>S60+S61</f>
        <v>139000</v>
      </c>
      <c r="T59" s="108"/>
      <c r="U59" s="92"/>
      <c r="V59" s="92"/>
    </row>
    <row r="60" spans="1:22" ht="18.75" customHeight="1">
      <c r="A60" s="75"/>
      <c r="B60" s="109"/>
      <c r="C60" s="120"/>
      <c r="D60" s="118"/>
      <c r="E60" s="121"/>
      <c r="F60" s="122"/>
      <c r="G60" s="121"/>
      <c r="H60" s="121"/>
      <c r="I60" s="121"/>
      <c r="J60" s="122" t="s">
        <v>167</v>
      </c>
      <c r="K60" s="123">
        <v>124</v>
      </c>
      <c r="L60" s="111"/>
      <c r="M60" s="124">
        <v>2</v>
      </c>
      <c r="N60" s="124">
        <v>3</v>
      </c>
      <c r="O60" s="125">
        <v>5540551180</v>
      </c>
      <c r="P60" s="126">
        <v>121</v>
      </c>
      <c r="Q60" s="127">
        <v>98000</v>
      </c>
      <c r="R60" s="127">
        <v>102000</v>
      </c>
      <c r="S60" s="128">
        <v>106000</v>
      </c>
      <c r="T60" s="108"/>
      <c r="U60" s="92"/>
      <c r="V60" s="92"/>
    </row>
    <row r="61" spans="1:22" ht="37.5" customHeight="1">
      <c r="A61" s="75"/>
      <c r="B61" s="109"/>
      <c r="C61" s="120"/>
      <c r="D61" s="118"/>
      <c r="E61" s="121"/>
      <c r="F61" s="122"/>
      <c r="G61" s="121"/>
      <c r="H61" s="121"/>
      <c r="I61" s="121"/>
      <c r="J61" s="122" t="s">
        <v>168</v>
      </c>
      <c r="K61" s="123">
        <v>124</v>
      </c>
      <c r="L61" s="111"/>
      <c r="M61" s="124">
        <v>2</v>
      </c>
      <c r="N61" s="124">
        <v>3</v>
      </c>
      <c r="O61" s="125">
        <v>5540551180</v>
      </c>
      <c r="P61" s="126">
        <v>129</v>
      </c>
      <c r="Q61" s="127">
        <v>30000</v>
      </c>
      <c r="R61" s="127">
        <v>31000</v>
      </c>
      <c r="S61" s="128">
        <v>33000</v>
      </c>
      <c r="T61" s="108"/>
      <c r="U61" s="92"/>
      <c r="V61" s="92"/>
    </row>
    <row r="62" spans="1:22" ht="31.5" customHeight="1">
      <c r="A62" s="75"/>
      <c r="B62" s="109"/>
      <c r="C62" s="120"/>
      <c r="D62" s="118"/>
      <c r="E62" s="121"/>
      <c r="F62" s="122"/>
      <c r="G62" s="121"/>
      <c r="H62" s="121"/>
      <c r="I62" s="121"/>
      <c r="J62" s="122" t="s">
        <v>155</v>
      </c>
      <c r="K62" s="123">
        <v>124</v>
      </c>
      <c r="L62" s="111">
        <v>203</v>
      </c>
      <c r="M62" s="124">
        <v>2</v>
      </c>
      <c r="N62" s="124">
        <v>3</v>
      </c>
      <c r="O62" s="125">
        <v>5540551180</v>
      </c>
      <c r="P62" s="126">
        <v>240</v>
      </c>
      <c r="Q62" s="127">
        <f>Q63</f>
        <v>500</v>
      </c>
      <c r="R62" s="127">
        <f>R63</f>
        <v>1500</v>
      </c>
      <c r="S62" s="128">
        <f>S63</f>
        <v>400</v>
      </c>
      <c r="T62" s="108"/>
      <c r="U62" s="92"/>
      <c r="V62" s="92"/>
    </row>
    <row r="63" spans="1:22" ht="16.5" customHeight="1">
      <c r="A63" s="75"/>
      <c r="B63" s="109"/>
      <c r="C63" s="120"/>
      <c r="D63" s="118"/>
      <c r="E63" s="121"/>
      <c r="F63" s="122"/>
      <c r="G63" s="707" t="s">
        <v>211</v>
      </c>
      <c r="H63" s="707"/>
      <c r="I63" s="707"/>
      <c r="J63" s="708"/>
      <c r="K63" s="123">
        <v>124</v>
      </c>
      <c r="L63" s="111">
        <v>203</v>
      </c>
      <c r="M63" s="124">
        <v>2</v>
      </c>
      <c r="N63" s="124">
        <v>3</v>
      </c>
      <c r="O63" s="125">
        <v>5540551180</v>
      </c>
      <c r="P63" s="126">
        <v>244</v>
      </c>
      <c r="Q63" s="127">
        <v>500</v>
      </c>
      <c r="R63" s="127">
        <v>1500</v>
      </c>
      <c r="S63" s="128">
        <v>400</v>
      </c>
      <c r="T63" s="108" t="s">
        <v>165</v>
      </c>
      <c r="U63" s="92"/>
      <c r="V63" s="92"/>
    </row>
    <row r="64" spans="1:22" ht="33" customHeight="1">
      <c r="A64" s="75"/>
      <c r="B64" s="703" t="s">
        <v>153</v>
      </c>
      <c r="C64" s="703"/>
      <c r="D64" s="703"/>
      <c r="E64" s="703"/>
      <c r="F64" s="703"/>
      <c r="G64" s="703"/>
      <c r="H64" s="703"/>
      <c r="I64" s="703"/>
      <c r="J64" s="704"/>
      <c r="K64" s="394">
        <v>124</v>
      </c>
      <c r="L64" s="388">
        <v>300</v>
      </c>
      <c r="M64" s="395">
        <v>3</v>
      </c>
      <c r="N64" s="395">
        <v>0</v>
      </c>
      <c r="O64" s="396">
        <v>0</v>
      </c>
      <c r="P64" s="397">
        <v>0</v>
      </c>
      <c r="Q64" s="398">
        <f>Q68+Q72</f>
        <v>202000</v>
      </c>
      <c r="R64" s="398">
        <f>R68+R72</f>
        <v>318510</v>
      </c>
      <c r="S64" s="399">
        <f>S65+S75</f>
        <v>309510</v>
      </c>
      <c r="T64" s="108" t="s">
        <v>165</v>
      </c>
      <c r="U64" s="92"/>
      <c r="V64" s="92"/>
    </row>
    <row r="65" spans="1:22" ht="16.5" customHeight="1">
      <c r="A65" s="75"/>
      <c r="B65" s="109"/>
      <c r="C65" s="117"/>
      <c r="D65" s="705" t="s">
        <v>31</v>
      </c>
      <c r="E65" s="705"/>
      <c r="F65" s="705"/>
      <c r="G65" s="705"/>
      <c r="H65" s="705"/>
      <c r="I65" s="705"/>
      <c r="J65" s="706"/>
      <c r="K65" s="110">
        <v>124</v>
      </c>
      <c r="L65" s="111">
        <v>310</v>
      </c>
      <c r="M65" s="112">
        <v>3</v>
      </c>
      <c r="N65" s="112">
        <v>10</v>
      </c>
      <c r="O65" s="113">
        <v>0</v>
      </c>
      <c r="P65" s="114">
        <v>0</v>
      </c>
      <c r="Q65" s="115">
        <f t="shared" ref="Q65:S66" si="5">Q66</f>
        <v>202000</v>
      </c>
      <c r="R65" s="115">
        <f t="shared" si="5"/>
        <v>318510</v>
      </c>
      <c r="S65" s="116">
        <f t="shared" si="5"/>
        <v>309510</v>
      </c>
      <c r="T65" s="108" t="s">
        <v>165</v>
      </c>
      <c r="U65" s="92"/>
      <c r="V65" s="92"/>
    </row>
    <row r="66" spans="1:22" ht="48" customHeight="1">
      <c r="A66" s="75"/>
      <c r="B66" s="109"/>
      <c r="C66" s="120"/>
      <c r="D66" s="119"/>
      <c r="E66" s="707" t="s">
        <v>388</v>
      </c>
      <c r="F66" s="707"/>
      <c r="G66" s="707"/>
      <c r="H66" s="707"/>
      <c r="I66" s="707"/>
      <c r="J66" s="708"/>
      <c r="K66" s="123">
        <v>124</v>
      </c>
      <c r="L66" s="111">
        <v>310</v>
      </c>
      <c r="M66" s="124">
        <v>3</v>
      </c>
      <c r="N66" s="124">
        <v>10</v>
      </c>
      <c r="O66" s="125">
        <v>5500000000</v>
      </c>
      <c r="P66" s="126">
        <v>0</v>
      </c>
      <c r="Q66" s="127">
        <f t="shared" si="5"/>
        <v>202000</v>
      </c>
      <c r="R66" s="127">
        <f t="shared" si="5"/>
        <v>318510</v>
      </c>
      <c r="S66" s="128">
        <f t="shared" si="5"/>
        <v>309510</v>
      </c>
      <c r="T66" s="108" t="s">
        <v>165</v>
      </c>
      <c r="U66" s="92"/>
      <c r="V66" s="92"/>
    </row>
    <row r="67" spans="1:22" ht="21" customHeight="1">
      <c r="A67" s="75"/>
      <c r="B67" s="109"/>
      <c r="C67" s="120"/>
      <c r="D67" s="118"/>
      <c r="E67" s="122"/>
      <c r="F67" s="707" t="s">
        <v>395</v>
      </c>
      <c r="G67" s="707"/>
      <c r="H67" s="707"/>
      <c r="I67" s="707"/>
      <c r="J67" s="708"/>
      <c r="K67" s="123">
        <v>124</v>
      </c>
      <c r="L67" s="111">
        <v>310</v>
      </c>
      <c r="M67" s="124">
        <v>3</v>
      </c>
      <c r="N67" s="124">
        <v>10</v>
      </c>
      <c r="O67" s="125">
        <v>5540000000</v>
      </c>
      <c r="P67" s="126">
        <v>0</v>
      </c>
      <c r="Q67" s="127">
        <f>Q68+Q72</f>
        <v>202000</v>
      </c>
      <c r="R67" s="127">
        <f>R68+R72</f>
        <v>318510</v>
      </c>
      <c r="S67" s="128">
        <f>S68+S72</f>
        <v>309510</v>
      </c>
      <c r="T67" s="108" t="s">
        <v>165</v>
      </c>
      <c r="U67" s="92"/>
      <c r="V67" s="92"/>
    </row>
    <row r="68" spans="1:22" ht="33" customHeight="1">
      <c r="A68" s="75"/>
      <c r="B68" s="109"/>
      <c r="C68" s="120"/>
      <c r="D68" s="118"/>
      <c r="E68" s="122"/>
      <c r="F68" s="122"/>
      <c r="G68" s="121"/>
      <c r="H68" s="121"/>
      <c r="I68" s="121"/>
      <c r="J68" s="421" t="s">
        <v>214</v>
      </c>
      <c r="K68" s="387">
        <v>124</v>
      </c>
      <c r="L68" s="388">
        <v>310</v>
      </c>
      <c r="M68" s="389">
        <v>3</v>
      </c>
      <c r="N68" s="389">
        <v>14</v>
      </c>
      <c r="O68" s="390">
        <v>5540000000</v>
      </c>
      <c r="P68" s="391">
        <v>0</v>
      </c>
      <c r="Q68" s="392">
        <f>Q71</f>
        <v>2000</v>
      </c>
      <c r="R68" s="392">
        <f>R71</f>
        <v>2000</v>
      </c>
      <c r="S68" s="393">
        <f>S71</f>
        <v>2000</v>
      </c>
      <c r="T68" s="108"/>
      <c r="U68" s="92"/>
      <c r="V68" s="92"/>
    </row>
    <row r="69" spans="1:22" ht="19.5" customHeight="1">
      <c r="A69" s="75"/>
      <c r="B69" s="109"/>
      <c r="C69" s="120"/>
      <c r="D69" s="118"/>
      <c r="E69" s="122"/>
      <c r="F69" s="122"/>
      <c r="G69" s="121"/>
      <c r="H69" s="121"/>
      <c r="I69" s="121"/>
      <c r="J69" s="122" t="s">
        <v>213</v>
      </c>
      <c r="K69" s="123">
        <v>124</v>
      </c>
      <c r="L69" s="111">
        <v>310</v>
      </c>
      <c r="M69" s="124">
        <v>3</v>
      </c>
      <c r="N69" s="124">
        <v>14</v>
      </c>
      <c r="O69" s="125">
        <v>5540120040</v>
      </c>
      <c r="P69" s="126">
        <v>0</v>
      </c>
      <c r="Q69" s="127">
        <f t="shared" ref="Q69:S70" si="6">Q70</f>
        <v>2000</v>
      </c>
      <c r="R69" s="127">
        <f t="shared" si="6"/>
        <v>2000</v>
      </c>
      <c r="S69" s="128">
        <f t="shared" si="6"/>
        <v>2000</v>
      </c>
      <c r="T69" s="108"/>
      <c r="U69" s="92"/>
      <c r="V69" s="92"/>
    </row>
    <row r="70" spans="1:22" ht="33.75" customHeight="1">
      <c r="A70" s="75"/>
      <c r="B70" s="109"/>
      <c r="C70" s="120"/>
      <c r="D70" s="118"/>
      <c r="E70" s="122"/>
      <c r="F70" s="122"/>
      <c r="G70" s="121"/>
      <c r="H70" s="121"/>
      <c r="I70" s="121"/>
      <c r="J70" s="122" t="s">
        <v>155</v>
      </c>
      <c r="K70" s="123">
        <v>124</v>
      </c>
      <c r="L70" s="111">
        <v>310</v>
      </c>
      <c r="M70" s="124">
        <v>3</v>
      </c>
      <c r="N70" s="124">
        <v>14</v>
      </c>
      <c r="O70" s="125">
        <v>5540120040</v>
      </c>
      <c r="P70" s="126">
        <v>240</v>
      </c>
      <c r="Q70" s="127">
        <f t="shared" si="6"/>
        <v>2000</v>
      </c>
      <c r="R70" s="127">
        <f t="shared" si="6"/>
        <v>2000</v>
      </c>
      <c r="S70" s="128">
        <f t="shared" si="6"/>
        <v>2000</v>
      </c>
      <c r="T70" s="108"/>
      <c r="U70" s="92"/>
      <c r="V70" s="92"/>
    </row>
    <row r="71" spans="1:22" ht="19.5" customHeight="1">
      <c r="A71" s="75"/>
      <c r="B71" s="109"/>
      <c r="C71" s="120"/>
      <c r="D71" s="118"/>
      <c r="E71" s="122"/>
      <c r="F71" s="122"/>
      <c r="G71" s="121"/>
      <c r="H71" s="121"/>
      <c r="I71" s="121"/>
      <c r="J71" s="122" t="s">
        <v>212</v>
      </c>
      <c r="K71" s="123">
        <v>124</v>
      </c>
      <c r="L71" s="111">
        <v>310</v>
      </c>
      <c r="M71" s="124">
        <v>3</v>
      </c>
      <c r="N71" s="124">
        <v>14</v>
      </c>
      <c r="O71" s="125">
        <v>5540120040</v>
      </c>
      <c r="P71" s="126">
        <v>244</v>
      </c>
      <c r="Q71" s="127">
        <v>2000</v>
      </c>
      <c r="R71" s="127">
        <v>2000</v>
      </c>
      <c r="S71" s="128">
        <v>2000</v>
      </c>
      <c r="T71" s="108"/>
      <c r="U71" s="92"/>
      <c r="V71" s="92"/>
    </row>
    <row r="72" spans="1:22" ht="32.25" customHeight="1">
      <c r="A72" s="75"/>
      <c r="B72" s="109"/>
      <c r="C72" s="120"/>
      <c r="D72" s="118"/>
      <c r="E72" s="122"/>
      <c r="F72" s="122"/>
      <c r="G72" s="121"/>
      <c r="H72" s="121"/>
      <c r="I72" s="121"/>
      <c r="J72" s="421" t="s">
        <v>175</v>
      </c>
      <c r="K72" s="387">
        <v>124</v>
      </c>
      <c r="L72" s="388">
        <v>310</v>
      </c>
      <c r="M72" s="389">
        <v>3</v>
      </c>
      <c r="N72" s="389">
        <v>10</v>
      </c>
      <c r="O72" s="390">
        <v>5540195020</v>
      </c>
      <c r="P72" s="391">
        <v>0</v>
      </c>
      <c r="Q72" s="392">
        <f>Q74</f>
        <v>200000</v>
      </c>
      <c r="R72" s="392">
        <f>R74</f>
        <v>316510</v>
      </c>
      <c r="S72" s="393">
        <f>S74</f>
        <v>307510</v>
      </c>
      <c r="T72" s="108"/>
      <c r="U72" s="92"/>
      <c r="V72" s="92"/>
    </row>
    <row r="73" spans="1:22" ht="15.75" customHeight="1">
      <c r="A73" s="75"/>
      <c r="B73" s="109"/>
      <c r="C73" s="120"/>
      <c r="D73" s="118"/>
      <c r="E73" s="122"/>
      <c r="F73" s="122"/>
      <c r="G73" s="121"/>
      <c r="H73" s="121"/>
      <c r="I73" s="121"/>
      <c r="J73" s="122" t="s">
        <v>147</v>
      </c>
      <c r="K73" s="123">
        <v>124</v>
      </c>
      <c r="L73" s="111">
        <v>310</v>
      </c>
      <c r="M73" s="124">
        <v>3</v>
      </c>
      <c r="N73" s="124">
        <v>10</v>
      </c>
      <c r="O73" s="125">
        <v>5540195020</v>
      </c>
      <c r="P73" s="126">
        <v>240</v>
      </c>
      <c r="Q73" s="127">
        <f>Q74</f>
        <v>200000</v>
      </c>
      <c r="R73" s="127">
        <f>R74</f>
        <v>316510</v>
      </c>
      <c r="S73" s="128">
        <f>S74</f>
        <v>307510</v>
      </c>
      <c r="T73" s="108"/>
      <c r="U73" s="92"/>
      <c r="V73" s="92"/>
    </row>
    <row r="74" spans="1:22" ht="16.5" customHeight="1">
      <c r="A74" s="75"/>
      <c r="B74" s="109"/>
      <c r="C74" s="120"/>
      <c r="D74" s="118"/>
      <c r="E74" s="122"/>
      <c r="F74" s="122"/>
      <c r="G74" s="121"/>
      <c r="H74" s="121"/>
      <c r="I74" s="121"/>
      <c r="J74" s="122" t="s">
        <v>211</v>
      </c>
      <c r="K74" s="123">
        <v>124</v>
      </c>
      <c r="L74" s="111">
        <v>310</v>
      </c>
      <c r="M74" s="124">
        <v>3</v>
      </c>
      <c r="N74" s="124">
        <v>10</v>
      </c>
      <c r="O74" s="125">
        <v>5540195020</v>
      </c>
      <c r="P74" s="126">
        <v>244</v>
      </c>
      <c r="Q74" s="127">
        <v>200000</v>
      </c>
      <c r="R74" s="127">
        <v>316510</v>
      </c>
      <c r="S74" s="128">
        <v>307510</v>
      </c>
      <c r="T74" s="108"/>
      <c r="U74" s="92"/>
      <c r="V74" s="92"/>
    </row>
    <row r="75" spans="1:22" ht="33.75" hidden="1" customHeight="1">
      <c r="A75" s="75"/>
      <c r="B75" s="109"/>
      <c r="C75" s="120"/>
      <c r="D75" s="118"/>
      <c r="E75" s="121"/>
      <c r="F75" s="122"/>
      <c r="G75" s="707" t="s">
        <v>214</v>
      </c>
      <c r="H75" s="707"/>
      <c r="I75" s="707"/>
      <c r="J75" s="708"/>
      <c r="K75" s="123">
        <v>124</v>
      </c>
      <c r="L75" s="111">
        <v>310</v>
      </c>
      <c r="M75" s="124">
        <v>3</v>
      </c>
      <c r="N75" s="124">
        <v>14</v>
      </c>
      <c r="O75" s="125">
        <v>0</v>
      </c>
      <c r="P75" s="126">
        <v>0</v>
      </c>
      <c r="Q75" s="127">
        <f t="shared" ref="Q75:S78" si="7">Q76</f>
        <v>0</v>
      </c>
      <c r="R75" s="127">
        <f t="shared" si="7"/>
        <v>0</v>
      </c>
      <c r="S75" s="128">
        <f t="shared" si="7"/>
        <v>0</v>
      </c>
      <c r="T75" s="108" t="s">
        <v>165</v>
      </c>
      <c r="U75" s="92"/>
      <c r="V75" s="92"/>
    </row>
    <row r="76" spans="1:22" ht="21" hidden="1" customHeight="1">
      <c r="A76" s="75"/>
      <c r="B76" s="109"/>
      <c r="C76" s="120"/>
      <c r="D76" s="118"/>
      <c r="E76" s="121"/>
      <c r="F76" s="122"/>
      <c r="G76" s="707" t="s">
        <v>209</v>
      </c>
      <c r="H76" s="707"/>
      <c r="I76" s="707"/>
      <c r="J76" s="708"/>
      <c r="K76" s="123">
        <v>124</v>
      </c>
      <c r="L76" s="111">
        <v>310</v>
      </c>
      <c r="M76" s="124">
        <v>3</v>
      </c>
      <c r="N76" s="124">
        <v>14</v>
      </c>
      <c r="O76" s="125">
        <v>7700000000</v>
      </c>
      <c r="P76" s="126">
        <v>0</v>
      </c>
      <c r="Q76" s="127">
        <f t="shared" si="7"/>
        <v>0</v>
      </c>
      <c r="R76" s="127">
        <f t="shared" si="7"/>
        <v>0</v>
      </c>
      <c r="S76" s="128">
        <f t="shared" si="7"/>
        <v>0</v>
      </c>
      <c r="T76" s="108" t="s">
        <v>165</v>
      </c>
      <c r="U76" s="92"/>
      <c r="V76" s="92"/>
    </row>
    <row r="77" spans="1:22" ht="15" hidden="1" customHeight="1">
      <c r="A77" s="75"/>
      <c r="B77" s="109"/>
      <c r="C77" s="120"/>
      <c r="D77" s="118"/>
      <c r="E77" s="121"/>
      <c r="F77" s="122"/>
      <c r="G77" s="707" t="s">
        <v>213</v>
      </c>
      <c r="H77" s="707"/>
      <c r="I77" s="707"/>
      <c r="J77" s="708"/>
      <c r="K77" s="123">
        <v>124</v>
      </c>
      <c r="L77" s="111">
        <v>310</v>
      </c>
      <c r="M77" s="124">
        <v>3</v>
      </c>
      <c r="N77" s="124">
        <v>14</v>
      </c>
      <c r="O77" s="125">
        <v>7700020040</v>
      </c>
      <c r="P77" s="126">
        <v>0</v>
      </c>
      <c r="Q77" s="127">
        <f t="shared" si="7"/>
        <v>0</v>
      </c>
      <c r="R77" s="127">
        <f t="shared" si="7"/>
        <v>0</v>
      </c>
      <c r="S77" s="128">
        <f t="shared" si="7"/>
        <v>0</v>
      </c>
      <c r="T77" s="108" t="s">
        <v>165</v>
      </c>
      <c r="U77" s="92"/>
      <c r="V77" s="92"/>
    </row>
    <row r="78" spans="1:22" ht="34.5" hidden="1" customHeight="1">
      <c r="A78" s="75"/>
      <c r="B78" s="109"/>
      <c r="C78" s="120"/>
      <c r="D78" s="118"/>
      <c r="E78" s="121"/>
      <c r="F78" s="122"/>
      <c r="G78" s="707" t="s">
        <v>155</v>
      </c>
      <c r="H78" s="707"/>
      <c r="I78" s="707"/>
      <c r="J78" s="708"/>
      <c r="K78" s="123">
        <v>124</v>
      </c>
      <c r="L78" s="111">
        <v>310</v>
      </c>
      <c r="M78" s="124">
        <v>3</v>
      </c>
      <c r="N78" s="124">
        <v>14</v>
      </c>
      <c r="O78" s="125">
        <v>7700020040</v>
      </c>
      <c r="P78" s="126">
        <v>240</v>
      </c>
      <c r="Q78" s="127">
        <f t="shared" si="7"/>
        <v>0</v>
      </c>
      <c r="R78" s="127">
        <f t="shared" si="7"/>
        <v>0</v>
      </c>
      <c r="S78" s="128">
        <f t="shared" si="7"/>
        <v>0</v>
      </c>
      <c r="T78" s="108" t="s">
        <v>165</v>
      </c>
      <c r="U78" s="92"/>
      <c r="V78" s="92"/>
    </row>
    <row r="79" spans="1:22" ht="18" hidden="1" customHeight="1">
      <c r="A79" s="75"/>
      <c r="B79" s="109"/>
      <c r="C79" s="120"/>
      <c r="D79" s="118"/>
      <c r="E79" s="121"/>
      <c r="F79" s="122"/>
      <c r="G79" s="707" t="s">
        <v>212</v>
      </c>
      <c r="H79" s="707"/>
      <c r="I79" s="707"/>
      <c r="J79" s="708"/>
      <c r="K79" s="123">
        <v>124</v>
      </c>
      <c r="L79" s="111">
        <v>310</v>
      </c>
      <c r="M79" s="124">
        <v>3</v>
      </c>
      <c r="N79" s="124">
        <v>14</v>
      </c>
      <c r="O79" s="125">
        <v>7700020040</v>
      </c>
      <c r="P79" s="126">
        <v>244</v>
      </c>
      <c r="Q79" s="127">
        <v>0</v>
      </c>
      <c r="R79" s="127">
        <v>0</v>
      </c>
      <c r="S79" s="128">
        <v>0</v>
      </c>
      <c r="T79" s="108" t="s">
        <v>165</v>
      </c>
      <c r="U79" s="92"/>
      <c r="V79" s="92"/>
    </row>
    <row r="80" spans="1:22" ht="20.25" customHeight="1">
      <c r="A80" s="75"/>
      <c r="B80" s="703" t="s">
        <v>156</v>
      </c>
      <c r="C80" s="703"/>
      <c r="D80" s="703"/>
      <c r="E80" s="703"/>
      <c r="F80" s="703"/>
      <c r="G80" s="703"/>
      <c r="H80" s="703"/>
      <c r="I80" s="703"/>
      <c r="J80" s="704"/>
      <c r="K80" s="394">
        <v>124</v>
      </c>
      <c r="L80" s="388">
        <v>400</v>
      </c>
      <c r="M80" s="395">
        <v>4</v>
      </c>
      <c r="N80" s="395">
        <v>0</v>
      </c>
      <c r="O80" s="396">
        <v>0</v>
      </c>
      <c r="P80" s="397">
        <v>0</v>
      </c>
      <c r="Q80" s="398">
        <f t="shared" ref="Q80:S82" si="8">Q81</f>
        <v>800000</v>
      </c>
      <c r="R80" s="398">
        <f t="shared" si="8"/>
        <v>825000</v>
      </c>
      <c r="S80" s="399">
        <f t="shared" si="8"/>
        <v>800000</v>
      </c>
      <c r="T80" s="108" t="s">
        <v>165</v>
      </c>
      <c r="U80" s="92"/>
      <c r="V80" s="92"/>
    </row>
    <row r="81" spans="1:22" ht="16.5" customHeight="1">
      <c r="A81" s="75"/>
      <c r="B81" s="109"/>
      <c r="C81" s="139"/>
      <c r="D81" s="140"/>
      <c r="E81" s="140"/>
      <c r="F81" s="140"/>
      <c r="G81" s="140"/>
      <c r="H81" s="140"/>
      <c r="I81" s="140"/>
      <c r="J81" s="139" t="s">
        <v>42</v>
      </c>
      <c r="K81" s="110">
        <v>124</v>
      </c>
      <c r="L81" s="111"/>
      <c r="M81" s="112">
        <v>4</v>
      </c>
      <c r="N81" s="112">
        <v>9</v>
      </c>
      <c r="O81" s="113">
        <v>0</v>
      </c>
      <c r="P81" s="114">
        <v>0</v>
      </c>
      <c r="Q81" s="115">
        <f t="shared" si="8"/>
        <v>800000</v>
      </c>
      <c r="R81" s="115">
        <f t="shared" si="8"/>
        <v>825000</v>
      </c>
      <c r="S81" s="116">
        <f t="shared" si="8"/>
        <v>800000</v>
      </c>
      <c r="T81" s="108"/>
      <c r="U81" s="92"/>
      <c r="V81" s="92"/>
    </row>
    <row r="82" spans="1:22" ht="48" customHeight="1">
      <c r="A82" s="75"/>
      <c r="B82" s="109"/>
      <c r="C82" s="117"/>
      <c r="D82" s="707" t="s">
        <v>388</v>
      </c>
      <c r="E82" s="707"/>
      <c r="F82" s="707"/>
      <c r="G82" s="707"/>
      <c r="H82" s="707"/>
      <c r="I82" s="707"/>
      <c r="J82" s="708"/>
      <c r="K82" s="123">
        <v>124</v>
      </c>
      <c r="L82" s="111">
        <v>409</v>
      </c>
      <c r="M82" s="124">
        <v>4</v>
      </c>
      <c r="N82" s="124">
        <v>9</v>
      </c>
      <c r="O82" s="125">
        <v>5500000000</v>
      </c>
      <c r="P82" s="126">
        <v>0</v>
      </c>
      <c r="Q82" s="127">
        <f t="shared" si="8"/>
        <v>800000</v>
      </c>
      <c r="R82" s="127">
        <f t="shared" si="8"/>
        <v>825000</v>
      </c>
      <c r="S82" s="128">
        <f t="shared" si="8"/>
        <v>800000</v>
      </c>
      <c r="T82" s="108" t="s">
        <v>165</v>
      </c>
      <c r="U82" s="92"/>
      <c r="V82" s="92"/>
    </row>
    <row r="83" spans="1:22" ht="36" customHeight="1">
      <c r="A83" s="75"/>
      <c r="B83" s="109"/>
      <c r="C83" s="120"/>
      <c r="D83" s="119"/>
      <c r="E83" s="707" t="s">
        <v>394</v>
      </c>
      <c r="F83" s="707"/>
      <c r="G83" s="707"/>
      <c r="H83" s="707"/>
      <c r="I83" s="707"/>
      <c r="J83" s="708"/>
      <c r="K83" s="123">
        <v>124</v>
      </c>
      <c r="L83" s="111">
        <v>409</v>
      </c>
      <c r="M83" s="124">
        <v>4</v>
      </c>
      <c r="N83" s="124">
        <v>9</v>
      </c>
      <c r="O83" s="125">
        <v>5540000000</v>
      </c>
      <c r="P83" s="126">
        <v>0</v>
      </c>
      <c r="Q83" s="127">
        <f>Q84+Q87+Q98</f>
        <v>800000</v>
      </c>
      <c r="R83" s="127">
        <f>R84+R87+R98</f>
        <v>825000</v>
      </c>
      <c r="S83" s="128">
        <f>S84+S87+S98</f>
        <v>800000</v>
      </c>
      <c r="T83" s="108" t="s">
        <v>165</v>
      </c>
      <c r="U83" s="92"/>
      <c r="V83" s="92"/>
    </row>
    <row r="84" spans="1:22" ht="31.5" customHeight="1">
      <c r="A84" s="75"/>
      <c r="B84" s="109"/>
      <c r="C84" s="120"/>
      <c r="D84" s="119"/>
      <c r="E84" s="122"/>
      <c r="F84" s="121"/>
      <c r="G84" s="121"/>
      <c r="H84" s="121"/>
      <c r="I84" s="121"/>
      <c r="J84" s="421" t="s">
        <v>411</v>
      </c>
      <c r="K84" s="387">
        <v>124</v>
      </c>
      <c r="L84" s="388">
        <v>409</v>
      </c>
      <c r="M84" s="389">
        <v>4</v>
      </c>
      <c r="N84" s="389">
        <v>9</v>
      </c>
      <c r="O84" s="390" t="s">
        <v>412</v>
      </c>
      <c r="P84" s="391">
        <v>0</v>
      </c>
      <c r="Q84" s="392">
        <f>Q86</f>
        <v>0</v>
      </c>
      <c r="R84" s="392">
        <f>R86</f>
        <v>0</v>
      </c>
      <c r="S84" s="393">
        <f>S86</f>
        <v>0</v>
      </c>
      <c r="T84" s="108"/>
      <c r="U84" s="92"/>
      <c r="V84" s="92"/>
    </row>
    <row r="85" spans="1:22" ht="31.5" customHeight="1">
      <c r="A85" s="75"/>
      <c r="B85" s="109"/>
      <c r="C85" s="120"/>
      <c r="D85" s="119"/>
      <c r="E85" s="122"/>
      <c r="F85" s="121"/>
      <c r="G85" s="121"/>
      <c r="H85" s="121"/>
      <c r="I85" s="121"/>
      <c r="J85" s="122" t="s">
        <v>155</v>
      </c>
      <c r="K85" s="123">
        <v>124</v>
      </c>
      <c r="L85" s="111">
        <v>409</v>
      </c>
      <c r="M85" s="124">
        <v>4</v>
      </c>
      <c r="N85" s="124">
        <v>9</v>
      </c>
      <c r="O85" s="125" t="s">
        <v>412</v>
      </c>
      <c r="P85" s="126">
        <v>240</v>
      </c>
      <c r="Q85" s="127">
        <f>Q86</f>
        <v>0</v>
      </c>
      <c r="R85" s="127">
        <f>R86</f>
        <v>0</v>
      </c>
      <c r="S85" s="128">
        <f>S86</f>
        <v>0</v>
      </c>
      <c r="T85" s="108"/>
      <c r="U85" s="92"/>
      <c r="V85" s="92"/>
    </row>
    <row r="86" spans="1:22" ht="18" customHeight="1">
      <c r="A86" s="75"/>
      <c r="B86" s="109"/>
      <c r="C86" s="120"/>
      <c r="D86" s="119"/>
      <c r="E86" s="122"/>
      <c r="F86" s="121"/>
      <c r="G86" s="121"/>
      <c r="H86" s="121"/>
      <c r="I86" s="121"/>
      <c r="J86" s="122" t="s">
        <v>211</v>
      </c>
      <c r="K86" s="123">
        <v>124</v>
      </c>
      <c r="L86" s="111">
        <v>409</v>
      </c>
      <c r="M86" s="124">
        <v>4</v>
      </c>
      <c r="N86" s="124">
        <v>9</v>
      </c>
      <c r="O86" s="125" t="s">
        <v>412</v>
      </c>
      <c r="P86" s="126">
        <v>244</v>
      </c>
      <c r="Q86" s="127">
        <v>0</v>
      </c>
      <c r="R86" s="127">
        <v>0</v>
      </c>
      <c r="S86" s="128">
        <v>0</v>
      </c>
      <c r="T86" s="108"/>
      <c r="U86" s="92"/>
      <c r="V86" s="92"/>
    </row>
    <row r="87" spans="1:22" ht="32.25" customHeight="1">
      <c r="A87" s="75"/>
      <c r="B87" s="109"/>
      <c r="C87" s="120"/>
      <c r="D87" s="118"/>
      <c r="E87" s="122"/>
      <c r="F87" s="709" t="s">
        <v>176</v>
      </c>
      <c r="G87" s="709"/>
      <c r="H87" s="709"/>
      <c r="I87" s="709"/>
      <c r="J87" s="710"/>
      <c r="K87" s="387">
        <v>124</v>
      </c>
      <c r="L87" s="388">
        <v>409</v>
      </c>
      <c r="M87" s="389">
        <v>4</v>
      </c>
      <c r="N87" s="389">
        <v>9</v>
      </c>
      <c r="O87" s="390">
        <v>5540295280</v>
      </c>
      <c r="P87" s="391">
        <v>0</v>
      </c>
      <c r="Q87" s="392">
        <f>Q88</f>
        <v>800000</v>
      </c>
      <c r="R87" s="392">
        <f>R88</f>
        <v>825000</v>
      </c>
      <c r="S87" s="393">
        <f>S88</f>
        <v>800000</v>
      </c>
      <c r="T87" s="108" t="s">
        <v>165</v>
      </c>
      <c r="U87" s="92"/>
      <c r="V87" s="92"/>
    </row>
    <row r="88" spans="1:22" ht="30.75" customHeight="1">
      <c r="A88" s="75"/>
      <c r="B88" s="109"/>
      <c r="C88" s="120"/>
      <c r="D88" s="118"/>
      <c r="E88" s="122"/>
      <c r="F88" s="122"/>
      <c r="G88" s="121"/>
      <c r="H88" s="121"/>
      <c r="I88" s="121"/>
      <c r="J88" s="122" t="s">
        <v>155</v>
      </c>
      <c r="K88" s="123">
        <v>124</v>
      </c>
      <c r="L88" s="111">
        <v>409</v>
      </c>
      <c r="M88" s="124">
        <v>4</v>
      </c>
      <c r="N88" s="124">
        <v>9</v>
      </c>
      <c r="O88" s="125">
        <v>5540295280</v>
      </c>
      <c r="P88" s="126">
        <v>240</v>
      </c>
      <c r="Q88" s="127">
        <f>Q89+Q94</f>
        <v>800000</v>
      </c>
      <c r="R88" s="127">
        <f>R89+R94</f>
        <v>825000</v>
      </c>
      <c r="S88" s="128">
        <f>S89+S94</f>
        <v>800000</v>
      </c>
      <c r="T88" s="108"/>
      <c r="U88" s="92"/>
      <c r="V88" s="92"/>
    </row>
    <row r="89" spans="1:22" ht="18" customHeight="1">
      <c r="A89" s="75"/>
      <c r="B89" s="109"/>
      <c r="C89" s="120"/>
      <c r="D89" s="118"/>
      <c r="E89" s="121"/>
      <c r="F89" s="122"/>
      <c r="G89" s="707" t="s">
        <v>211</v>
      </c>
      <c r="H89" s="707"/>
      <c r="I89" s="707"/>
      <c r="J89" s="708"/>
      <c r="K89" s="123">
        <v>124</v>
      </c>
      <c r="L89" s="111">
        <v>409</v>
      </c>
      <c r="M89" s="124">
        <v>4</v>
      </c>
      <c r="N89" s="124">
        <v>9</v>
      </c>
      <c r="O89" s="125">
        <v>5540295280</v>
      </c>
      <c r="P89" s="126">
        <v>244</v>
      </c>
      <c r="Q89" s="127">
        <v>400000</v>
      </c>
      <c r="R89" s="127">
        <v>400000</v>
      </c>
      <c r="S89" s="128">
        <v>400000</v>
      </c>
      <c r="T89" s="108" t="s">
        <v>165</v>
      </c>
      <c r="U89" s="92"/>
      <c r="V89" s="92"/>
    </row>
    <row r="90" spans="1:22" ht="57" hidden="1" customHeight="1">
      <c r="A90" s="75"/>
      <c r="B90" s="109"/>
      <c r="C90" s="120"/>
      <c r="D90" s="118"/>
      <c r="E90" s="121"/>
      <c r="F90" s="122"/>
      <c r="G90" s="707" t="s">
        <v>323</v>
      </c>
      <c r="H90" s="707"/>
      <c r="I90" s="707"/>
      <c r="J90" s="708"/>
      <c r="K90" s="123">
        <v>124</v>
      </c>
      <c r="L90" s="111">
        <v>409</v>
      </c>
      <c r="M90" s="124">
        <v>4</v>
      </c>
      <c r="N90" s="124">
        <v>9</v>
      </c>
      <c r="O90" s="125" t="s">
        <v>233</v>
      </c>
      <c r="P90" s="126">
        <v>0</v>
      </c>
      <c r="Q90" s="127">
        <f>Q91</f>
        <v>0</v>
      </c>
      <c r="R90" s="127">
        <v>0</v>
      </c>
      <c r="S90" s="128">
        <v>0</v>
      </c>
      <c r="T90" s="108" t="s">
        <v>165</v>
      </c>
      <c r="U90" s="92"/>
      <c r="V90" s="92"/>
    </row>
    <row r="91" spans="1:22" ht="48.75" hidden="1" customHeight="1">
      <c r="A91" s="75"/>
      <c r="B91" s="109"/>
      <c r="C91" s="120"/>
      <c r="D91" s="118"/>
      <c r="E91" s="121"/>
      <c r="F91" s="122"/>
      <c r="G91" s="707" t="s">
        <v>217</v>
      </c>
      <c r="H91" s="707"/>
      <c r="I91" s="707"/>
      <c r="J91" s="708"/>
      <c r="K91" s="123">
        <v>124</v>
      </c>
      <c r="L91" s="111">
        <v>409</v>
      </c>
      <c r="M91" s="124">
        <v>4</v>
      </c>
      <c r="N91" s="124">
        <v>9</v>
      </c>
      <c r="O91" s="125" t="s">
        <v>233</v>
      </c>
      <c r="P91" s="126">
        <v>200</v>
      </c>
      <c r="Q91" s="127">
        <f>Q92</f>
        <v>0</v>
      </c>
      <c r="R91" s="127">
        <v>0</v>
      </c>
      <c r="S91" s="128">
        <v>0</v>
      </c>
      <c r="T91" s="108" t="s">
        <v>165</v>
      </c>
      <c r="U91" s="92"/>
      <c r="V91" s="92"/>
    </row>
    <row r="92" spans="1:22" ht="31.5" hidden="1" customHeight="1">
      <c r="A92" s="75"/>
      <c r="B92" s="109"/>
      <c r="C92" s="120"/>
      <c r="D92" s="118"/>
      <c r="E92" s="121"/>
      <c r="F92" s="122"/>
      <c r="G92" s="707" t="s">
        <v>155</v>
      </c>
      <c r="H92" s="707"/>
      <c r="I92" s="707"/>
      <c r="J92" s="708"/>
      <c r="K92" s="123">
        <v>124</v>
      </c>
      <c r="L92" s="111">
        <v>409</v>
      </c>
      <c r="M92" s="124">
        <v>4</v>
      </c>
      <c r="N92" s="124">
        <v>9</v>
      </c>
      <c r="O92" s="125" t="s">
        <v>233</v>
      </c>
      <c r="P92" s="126">
        <v>240</v>
      </c>
      <c r="Q92" s="127">
        <f>Q93</f>
        <v>0</v>
      </c>
      <c r="R92" s="127">
        <v>0</v>
      </c>
      <c r="S92" s="128">
        <v>0</v>
      </c>
      <c r="T92" s="108" t="s">
        <v>165</v>
      </c>
      <c r="U92" s="92"/>
      <c r="V92" s="92"/>
    </row>
    <row r="93" spans="1:22" ht="26.25" hidden="1" customHeight="1">
      <c r="A93" s="75"/>
      <c r="B93" s="109"/>
      <c r="C93" s="120"/>
      <c r="D93" s="118"/>
      <c r="E93" s="121"/>
      <c r="F93" s="122"/>
      <c r="G93" s="707" t="s">
        <v>211</v>
      </c>
      <c r="H93" s="707"/>
      <c r="I93" s="707"/>
      <c r="J93" s="708"/>
      <c r="K93" s="123">
        <v>124</v>
      </c>
      <c r="L93" s="111">
        <v>409</v>
      </c>
      <c r="M93" s="124">
        <v>4</v>
      </c>
      <c r="N93" s="124">
        <v>9</v>
      </c>
      <c r="O93" s="125" t="s">
        <v>233</v>
      </c>
      <c r="P93" s="126">
        <v>244</v>
      </c>
      <c r="Q93" s="127">
        <v>0</v>
      </c>
      <c r="R93" s="127">
        <v>0</v>
      </c>
      <c r="S93" s="128">
        <v>0</v>
      </c>
      <c r="T93" s="108" t="s">
        <v>165</v>
      </c>
      <c r="U93" s="92"/>
      <c r="V93" s="92"/>
    </row>
    <row r="94" spans="1:22" ht="19.5" customHeight="1">
      <c r="A94" s="75"/>
      <c r="B94" s="109"/>
      <c r="C94" s="134"/>
      <c r="D94" s="135"/>
      <c r="E94" s="136"/>
      <c r="F94" s="137"/>
      <c r="G94" s="136"/>
      <c r="H94" s="136"/>
      <c r="I94" s="136"/>
      <c r="J94" s="137" t="s">
        <v>336</v>
      </c>
      <c r="K94" s="123">
        <v>124</v>
      </c>
      <c r="L94" s="111"/>
      <c r="M94" s="124">
        <v>4</v>
      </c>
      <c r="N94" s="124">
        <v>9</v>
      </c>
      <c r="O94" s="125">
        <v>5540295280</v>
      </c>
      <c r="P94" s="126">
        <v>247</v>
      </c>
      <c r="Q94" s="127">
        <v>400000</v>
      </c>
      <c r="R94" s="127">
        <v>425000</v>
      </c>
      <c r="S94" s="128">
        <v>400000</v>
      </c>
      <c r="T94" s="108"/>
      <c r="U94" s="92"/>
      <c r="V94" s="92"/>
    </row>
    <row r="95" spans="1:22" ht="0.75" hidden="1" customHeight="1">
      <c r="A95" s="75"/>
      <c r="B95" s="109"/>
      <c r="C95" s="134"/>
      <c r="D95" s="135"/>
      <c r="E95" s="136"/>
      <c r="F95" s="137"/>
      <c r="G95" s="136"/>
      <c r="H95" s="136"/>
      <c r="I95" s="136"/>
      <c r="J95" s="327" t="s">
        <v>337</v>
      </c>
      <c r="K95" s="110">
        <v>124</v>
      </c>
      <c r="L95" s="129"/>
      <c r="M95" s="112">
        <v>4</v>
      </c>
      <c r="N95" s="112">
        <v>12</v>
      </c>
      <c r="O95" s="113">
        <v>5590000000</v>
      </c>
      <c r="P95" s="114">
        <v>0</v>
      </c>
      <c r="Q95" s="115">
        <v>0</v>
      </c>
      <c r="R95" s="115">
        <v>0</v>
      </c>
      <c r="S95" s="116">
        <f>S96</f>
        <v>0</v>
      </c>
      <c r="T95" s="108"/>
      <c r="U95" s="92"/>
      <c r="V95" s="92"/>
    </row>
    <row r="96" spans="1:22" ht="63.75" hidden="1" customHeight="1">
      <c r="A96" s="75"/>
      <c r="B96" s="109"/>
      <c r="C96" s="134"/>
      <c r="D96" s="135"/>
      <c r="E96" s="136"/>
      <c r="F96" s="137"/>
      <c r="G96" s="136"/>
      <c r="H96" s="136"/>
      <c r="I96" s="136"/>
      <c r="J96" s="137" t="s">
        <v>338</v>
      </c>
      <c r="K96" s="123">
        <v>124</v>
      </c>
      <c r="L96" s="111"/>
      <c r="M96" s="124">
        <v>4</v>
      </c>
      <c r="N96" s="124">
        <v>12</v>
      </c>
      <c r="O96" s="125" t="s">
        <v>340</v>
      </c>
      <c r="P96" s="126">
        <v>240</v>
      </c>
      <c r="Q96" s="127">
        <v>0</v>
      </c>
      <c r="R96" s="127">
        <v>0</v>
      </c>
      <c r="S96" s="128">
        <f>S97</f>
        <v>0</v>
      </c>
      <c r="T96" s="108"/>
      <c r="U96" s="92"/>
      <c r="V96" s="92"/>
    </row>
    <row r="97" spans="1:22" ht="33" hidden="1" customHeight="1">
      <c r="A97" s="75"/>
      <c r="B97" s="109"/>
      <c r="C97" s="134"/>
      <c r="D97" s="135"/>
      <c r="E97" s="136"/>
      <c r="F97" s="137"/>
      <c r="G97" s="136"/>
      <c r="H97" s="136"/>
      <c r="I97" s="136"/>
      <c r="J97" s="137" t="s">
        <v>339</v>
      </c>
      <c r="K97" s="123">
        <v>124</v>
      </c>
      <c r="L97" s="111"/>
      <c r="M97" s="124">
        <v>4</v>
      </c>
      <c r="N97" s="124">
        <v>12</v>
      </c>
      <c r="O97" s="125" t="s">
        <v>340</v>
      </c>
      <c r="P97" s="126">
        <v>244</v>
      </c>
      <c r="Q97" s="127">
        <v>0</v>
      </c>
      <c r="R97" s="127">
        <v>0</v>
      </c>
      <c r="S97" s="128">
        <v>0</v>
      </c>
      <c r="T97" s="108"/>
      <c r="U97" s="92"/>
      <c r="V97" s="92"/>
    </row>
    <row r="98" spans="1:22" ht="47.25" customHeight="1">
      <c r="A98" s="75"/>
      <c r="B98" s="109"/>
      <c r="C98" s="134"/>
      <c r="D98" s="135"/>
      <c r="E98" s="136"/>
      <c r="F98" s="137"/>
      <c r="G98" s="136"/>
      <c r="H98" s="136"/>
      <c r="I98" s="136"/>
      <c r="J98" s="422" t="s">
        <v>403</v>
      </c>
      <c r="K98" s="387">
        <v>124</v>
      </c>
      <c r="L98" s="388"/>
      <c r="M98" s="389">
        <v>4</v>
      </c>
      <c r="N98" s="389">
        <v>9</v>
      </c>
      <c r="O98" s="396" t="s">
        <v>404</v>
      </c>
      <c r="P98" s="397">
        <v>0</v>
      </c>
      <c r="Q98" s="398">
        <f>Q101</f>
        <v>0</v>
      </c>
      <c r="R98" s="398">
        <f>R101</f>
        <v>0</v>
      </c>
      <c r="S98" s="399">
        <f>S101</f>
        <v>0</v>
      </c>
      <c r="T98" s="108"/>
      <c r="U98" s="92"/>
      <c r="V98" s="92"/>
    </row>
    <row r="99" spans="1:22" ht="21.75" customHeight="1">
      <c r="A99" s="75"/>
      <c r="B99" s="109"/>
      <c r="C99" s="134"/>
      <c r="D99" s="135"/>
      <c r="E99" s="136"/>
      <c r="F99" s="137"/>
      <c r="G99" s="136"/>
      <c r="H99" s="136"/>
      <c r="I99" s="136"/>
      <c r="J99" s="137" t="s">
        <v>405</v>
      </c>
      <c r="K99" s="123">
        <v>124</v>
      </c>
      <c r="L99" s="111"/>
      <c r="M99" s="124">
        <v>4</v>
      </c>
      <c r="N99" s="124">
        <v>9</v>
      </c>
      <c r="O99" s="125" t="s">
        <v>406</v>
      </c>
      <c r="P99" s="126">
        <v>0</v>
      </c>
      <c r="Q99" s="127">
        <f t="shared" ref="Q99:S100" si="9">Q100</f>
        <v>0</v>
      </c>
      <c r="R99" s="127">
        <f t="shared" si="9"/>
        <v>0</v>
      </c>
      <c r="S99" s="128">
        <f t="shared" si="9"/>
        <v>0</v>
      </c>
      <c r="T99" s="108"/>
      <c r="U99" s="92"/>
      <c r="V99" s="92"/>
    </row>
    <row r="100" spans="1:22" ht="33" customHeight="1">
      <c r="A100" s="75"/>
      <c r="B100" s="109"/>
      <c r="C100" s="134"/>
      <c r="D100" s="135"/>
      <c r="E100" s="136"/>
      <c r="F100" s="137"/>
      <c r="G100" s="136"/>
      <c r="H100" s="136"/>
      <c r="I100" s="136"/>
      <c r="J100" s="137" t="s">
        <v>155</v>
      </c>
      <c r="K100" s="123">
        <v>124</v>
      </c>
      <c r="L100" s="111"/>
      <c r="M100" s="124">
        <v>4</v>
      </c>
      <c r="N100" s="124">
        <v>9</v>
      </c>
      <c r="O100" s="125" t="s">
        <v>406</v>
      </c>
      <c r="P100" s="126">
        <v>240</v>
      </c>
      <c r="Q100" s="127">
        <f t="shared" si="9"/>
        <v>0</v>
      </c>
      <c r="R100" s="127">
        <f t="shared" si="9"/>
        <v>0</v>
      </c>
      <c r="S100" s="128">
        <f t="shared" si="9"/>
        <v>0</v>
      </c>
      <c r="T100" s="108"/>
      <c r="U100" s="92"/>
      <c r="V100" s="92"/>
    </row>
    <row r="101" spans="1:22" ht="18" customHeight="1">
      <c r="A101" s="75"/>
      <c r="B101" s="109"/>
      <c r="C101" s="134"/>
      <c r="D101" s="135"/>
      <c r="E101" s="136"/>
      <c r="F101" s="137"/>
      <c r="G101" s="136"/>
      <c r="H101" s="136"/>
      <c r="I101" s="136"/>
      <c r="J101" s="137" t="s">
        <v>211</v>
      </c>
      <c r="K101" s="123">
        <v>124</v>
      </c>
      <c r="L101" s="111"/>
      <c r="M101" s="124">
        <v>4</v>
      </c>
      <c r="N101" s="124">
        <v>9</v>
      </c>
      <c r="O101" s="125" t="s">
        <v>406</v>
      </c>
      <c r="P101" s="126">
        <v>244</v>
      </c>
      <c r="Q101" s="127">
        <v>0</v>
      </c>
      <c r="R101" s="127">
        <v>0</v>
      </c>
      <c r="S101" s="128">
        <v>0</v>
      </c>
      <c r="T101" s="108"/>
      <c r="U101" s="92"/>
      <c r="V101" s="92"/>
    </row>
    <row r="102" spans="1:22" ht="17.25" customHeight="1">
      <c r="A102" s="75"/>
      <c r="B102" s="703" t="s">
        <v>158</v>
      </c>
      <c r="C102" s="703"/>
      <c r="D102" s="703"/>
      <c r="E102" s="703"/>
      <c r="F102" s="703"/>
      <c r="G102" s="703"/>
      <c r="H102" s="703"/>
      <c r="I102" s="703"/>
      <c r="J102" s="704"/>
      <c r="K102" s="394">
        <v>124</v>
      </c>
      <c r="L102" s="388">
        <v>500</v>
      </c>
      <c r="M102" s="395">
        <v>5</v>
      </c>
      <c r="N102" s="395">
        <v>0</v>
      </c>
      <c r="O102" s="396">
        <v>0</v>
      </c>
      <c r="P102" s="397">
        <v>0</v>
      </c>
      <c r="Q102" s="398">
        <f t="shared" ref="Q102:S104" si="10">Q103</f>
        <v>500000</v>
      </c>
      <c r="R102" s="398">
        <f t="shared" si="10"/>
        <v>563000</v>
      </c>
      <c r="S102" s="399">
        <f t="shared" si="10"/>
        <v>500000</v>
      </c>
      <c r="T102" s="108" t="s">
        <v>165</v>
      </c>
      <c r="U102" s="92"/>
      <c r="V102" s="92"/>
    </row>
    <row r="103" spans="1:22" ht="18" customHeight="1">
      <c r="A103" s="75"/>
      <c r="B103" s="109"/>
      <c r="C103" s="117"/>
      <c r="D103" s="705" t="s">
        <v>33</v>
      </c>
      <c r="E103" s="705"/>
      <c r="F103" s="705"/>
      <c r="G103" s="705"/>
      <c r="H103" s="705"/>
      <c r="I103" s="705"/>
      <c r="J103" s="706"/>
      <c r="K103" s="110">
        <v>124</v>
      </c>
      <c r="L103" s="111">
        <v>503</v>
      </c>
      <c r="M103" s="112">
        <v>5</v>
      </c>
      <c r="N103" s="112">
        <v>3</v>
      </c>
      <c r="O103" s="113">
        <v>0</v>
      </c>
      <c r="P103" s="114">
        <v>0</v>
      </c>
      <c r="Q103" s="115">
        <f t="shared" si="10"/>
        <v>500000</v>
      </c>
      <c r="R103" s="115">
        <f t="shared" si="10"/>
        <v>563000</v>
      </c>
      <c r="S103" s="116">
        <f t="shared" si="10"/>
        <v>500000</v>
      </c>
      <c r="T103" s="108" t="s">
        <v>165</v>
      </c>
      <c r="U103" s="92"/>
      <c r="V103" s="92"/>
    </row>
    <row r="104" spans="1:22" ht="53.25" customHeight="1">
      <c r="A104" s="75"/>
      <c r="B104" s="109"/>
      <c r="C104" s="120"/>
      <c r="D104" s="119"/>
      <c r="E104" s="707" t="s">
        <v>388</v>
      </c>
      <c r="F104" s="707"/>
      <c r="G104" s="707"/>
      <c r="H104" s="707"/>
      <c r="I104" s="707"/>
      <c r="J104" s="708"/>
      <c r="K104" s="123">
        <v>124</v>
      </c>
      <c r="L104" s="111">
        <v>503</v>
      </c>
      <c r="M104" s="124">
        <v>5</v>
      </c>
      <c r="N104" s="124">
        <v>3</v>
      </c>
      <c r="O104" s="125">
        <v>5500000000</v>
      </c>
      <c r="P104" s="126">
        <v>0</v>
      </c>
      <c r="Q104" s="127">
        <f t="shared" si="10"/>
        <v>500000</v>
      </c>
      <c r="R104" s="127">
        <f t="shared" si="10"/>
        <v>563000</v>
      </c>
      <c r="S104" s="128">
        <f t="shared" si="10"/>
        <v>500000</v>
      </c>
      <c r="T104" s="108" t="s">
        <v>165</v>
      </c>
      <c r="U104" s="92"/>
      <c r="V104" s="92"/>
    </row>
    <row r="105" spans="1:22" ht="36.75" customHeight="1">
      <c r="A105" s="75"/>
      <c r="B105" s="109"/>
      <c r="C105" s="120"/>
      <c r="D105" s="118"/>
      <c r="E105" s="122"/>
      <c r="F105" s="707" t="s">
        <v>410</v>
      </c>
      <c r="G105" s="707"/>
      <c r="H105" s="707"/>
      <c r="I105" s="707"/>
      <c r="J105" s="708"/>
      <c r="K105" s="123">
        <v>124</v>
      </c>
      <c r="L105" s="111">
        <v>503</v>
      </c>
      <c r="M105" s="124">
        <v>5</v>
      </c>
      <c r="N105" s="124">
        <v>3</v>
      </c>
      <c r="O105" s="125">
        <v>5540300000</v>
      </c>
      <c r="P105" s="126">
        <v>0</v>
      </c>
      <c r="Q105" s="127">
        <f>Q106+Q109+Q112+Q115++Q118</f>
        <v>500000</v>
      </c>
      <c r="R105" s="127">
        <f>R106+R109+R112+R115+R118</f>
        <v>563000</v>
      </c>
      <c r="S105" s="128">
        <f>S106+S109+S112+S115+S118</f>
        <v>500000</v>
      </c>
      <c r="T105" s="108" t="s">
        <v>165</v>
      </c>
      <c r="U105" s="92"/>
      <c r="V105" s="92"/>
    </row>
    <row r="106" spans="1:22" ht="30.75" customHeight="1">
      <c r="A106" s="75"/>
      <c r="B106" s="109"/>
      <c r="C106" s="120"/>
      <c r="D106" s="118"/>
      <c r="E106" s="122"/>
      <c r="F106" s="122"/>
      <c r="G106" s="121"/>
      <c r="H106" s="121"/>
      <c r="I106" s="121"/>
      <c r="J106" s="421" t="s">
        <v>390</v>
      </c>
      <c r="K106" s="387">
        <v>124</v>
      </c>
      <c r="L106" s="388"/>
      <c r="M106" s="389">
        <v>5</v>
      </c>
      <c r="N106" s="389">
        <v>3</v>
      </c>
      <c r="O106" s="390">
        <v>5540390010</v>
      </c>
      <c r="P106" s="391">
        <v>0</v>
      </c>
      <c r="Q106" s="392">
        <f>Q108</f>
        <v>0</v>
      </c>
      <c r="R106" s="392">
        <f>R108</f>
        <v>0</v>
      </c>
      <c r="S106" s="393">
        <f>S108</f>
        <v>0</v>
      </c>
      <c r="T106" s="108"/>
      <c r="U106" s="92"/>
      <c r="V106" s="92"/>
    </row>
    <row r="107" spans="1:22" ht="30.75" customHeight="1">
      <c r="A107" s="75"/>
      <c r="B107" s="109"/>
      <c r="C107" s="120"/>
      <c r="D107" s="118"/>
      <c r="E107" s="122"/>
      <c r="F107" s="122"/>
      <c r="G107" s="121"/>
      <c r="H107" s="121"/>
      <c r="I107" s="121"/>
      <c r="J107" s="122" t="s">
        <v>155</v>
      </c>
      <c r="K107" s="123">
        <v>124</v>
      </c>
      <c r="L107" s="111"/>
      <c r="M107" s="124">
        <v>5</v>
      </c>
      <c r="N107" s="124">
        <v>3</v>
      </c>
      <c r="O107" s="125">
        <v>5540390010</v>
      </c>
      <c r="P107" s="126">
        <v>240</v>
      </c>
      <c r="Q107" s="127">
        <f>Q108</f>
        <v>0</v>
      </c>
      <c r="R107" s="127">
        <f>R108</f>
        <v>0</v>
      </c>
      <c r="S107" s="128">
        <f>S108</f>
        <v>0</v>
      </c>
      <c r="T107" s="108"/>
      <c r="U107" s="92"/>
      <c r="V107" s="92"/>
    </row>
    <row r="108" spans="1:22" ht="19.5" customHeight="1">
      <c r="A108" s="75"/>
      <c r="B108" s="109"/>
      <c r="C108" s="120"/>
      <c r="D108" s="118"/>
      <c r="E108" s="122"/>
      <c r="F108" s="122"/>
      <c r="G108" s="121"/>
      <c r="H108" s="121"/>
      <c r="I108" s="121"/>
      <c r="J108" s="122" t="s">
        <v>212</v>
      </c>
      <c r="K108" s="123">
        <v>124</v>
      </c>
      <c r="L108" s="111"/>
      <c r="M108" s="124">
        <v>5</v>
      </c>
      <c r="N108" s="124">
        <v>3</v>
      </c>
      <c r="O108" s="125">
        <v>5540390010</v>
      </c>
      <c r="P108" s="126">
        <v>244</v>
      </c>
      <c r="Q108" s="127">
        <v>0</v>
      </c>
      <c r="R108" s="127">
        <v>0</v>
      </c>
      <c r="S108" s="128">
        <v>0</v>
      </c>
      <c r="T108" s="108"/>
      <c r="U108" s="92"/>
      <c r="V108" s="92"/>
    </row>
    <row r="109" spans="1:22" ht="30.75" customHeight="1">
      <c r="A109" s="75"/>
      <c r="B109" s="109"/>
      <c r="C109" s="120"/>
      <c r="D109" s="118"/>
      <c r="E109" s="122"/>
      <c r="F109" s="122"/>
      <c r="G109" s="121"/>
      <c r="H109" s="121"/>
      <c r="I109" s="121"/>
      <c r="J109" s="421" t="s">
        <v>391</v>
      </c>
      <c r="K109" s="387">
        <v>124</v>
      </c>
      <c r="L109" s="388"/>
      <c r="M109" s="389">
        <v>5</v>
      </c>
      <c r="N109" s="389">
        <v>3</v>
      </c>
      <c r="O109" s="390">
        <v>5540390030</v>
      </c>
      <c r="P109" s="391">
        <v>0</v>
      </c>
      <c r="Q109" s="392">
        <f>Q111</f>
        <v>0</v>
      </c>
      <c r="R109" s="392">
        <f>R111</f>
        <v>0</v>
      </c>
      <c r="S109" s="393">
        <f>S111</f>
        <v>0</v>
      </c>
      <c r="T109" s="108"/>
      <c r="U109" s="92"/>
      <c r="V109" s="92"/>
    </row>
    <row r="110" spans="1:22" ht="30.75" customHeight="1">
      <c r="A110" s="75"/>
      <c r="B110" s="109"/>
      <c r="C110" s="120"/>
      <c r="D110" s="118"/>
      <c r="E110" s="122"/>
      <c r="F110" s="122"/>
      <c r="G110" s="121"/>
      <c r="H110" s="121"/>
      <c r="I110" s="121"/>
      <c r="J110" s="122" t="s">
        <v>155</v>
      </c>
      <c r="K110" s="401">
        <v>124</v>
      </c>
      <c r="L110" s="111"/>
      <c r="M110" s="124">
        <v>5</v>
      </c>
      <c r="N110" s="124">
        <v>3</v>
      </c>
      <c r="O110" s="125">
        <v>5540390030</v>
      </c>
      <c r="P110" s="126">
        <v>240</v>
      </c>
      <c r="Q110" s="127">
        <f>Q111</f>
        <v>0</v>
      </c>
      <c r="R110" s="127">
        <f>R111</f>
        <v>0</v>
      </c>
      <c r="S110" s="128">
        <f>S111</f>
        <v>0</v>
      </c>
      <c r="T110" s="108"/>
      <c r="U110" s="92"/>
      <c r="V110" s="92"/>
    </row>
    <row r="111" spans="1:22" ht="18.75" customHeight="1">
      <c r="A111" s="75"/>
      <c r="B111" s="109"/>
      <c r="C111" s="120"/>
      <c r="D111" s="118"/>
      <c r="E111" s="122"/>
      <c r="F111" s="122"/>
      <c r="G111" s="121"/>
      <c r="H111" s="121"/>
      <c r="I111" s="121"/>
      <c r="J111" s="122" t="s">
        <v>212</v>
      </c>
      <c r="K111" s="401">
        <v>124</v>
      </c>
      <c r="L111" s="111"/>
      <c r="M111" s="124">
        <v>5</v>
      </c>
      <c r="N111" s="124">
        <v>3</v>
      </c>
      <c r="O111" s="125">
        <v>5540390030</v>
      </c>
      <c r="P111" s="126">
        <v>244</v>
      </c>
      <c r="Q111" s="127">
        <v>0</v>
      </c>
      <c r="R111" s="127">
        <v>0</v>
      </c>
      <c r="S111" s="128">
        <v>0</v>
      </c>
      <c r="T111" s="108"/>
      <c r="U111" s="92"/>
      <c r="V111" s="92"/>
    </row>
    <row r="112" spans="1:22" ht="33" customHeight="1">
      <c r="A112" s="75"/>
      <c r="B112" s="109"/>
      <c r="C112" s="120"/>
      <c r="D112" s="118"/>
      <c r="E112" s="122"/>
      <c r="F112" s="122"/>
      <c r="G112" s="121"/>
      <c r="H112" s="121"/>
      <c r="I112" s="121"/>
      <c r="J112" s="421" t="s">
        <v>392</v>
      </c>
      <c r="K112" s="387">
        <v>124</v>
      </c>
      <c r="L112" s="388"/>
      <c r="M112" s="389">
        <v>5</v>
      </c>
      <c r="N112" s="389">
        <v>3</v>
      </c>
      <c r="O112" s="390">
        <v>5540390050</v>
      </c>
      <c r="P112" s="391">
        <v>0</v>
      </c>
      <c r="Q112" s="392">
        <f>Q114</f>
        <v>0</v>
      </c>
      <c r="R112" s="392">
        <f>R114</f>
        <v>0</v>
      </c>
      <c r="S112" s="393">
        <f>S114</f>
        <v>0</v>
      </c>
      <c r="T112" s="108"/>
      <c r="U112" s="92"/>
      <c r="V112" s="92"/>
    </row>
    <row r="113" spans="1:22" ht="33" customHeight="1">
      <c r="A113" s="75"/>
      <c r="B113" s="109"/>
      <c r="C113" s="120"/>
      <c r="D113" s="118"/>
      <c r="E113" s="122"/>
      <c r="F113" s="122"/>
      <c r="G113" s="121"/>
      <c r="H113" s="121"/>
      <c r="I113" s="121"/>
      <c r="J113" s="122" t="s">
        <v>155</v>
      </c>
      <c r="K113" s="123">
        <v>124</v>
      </c>
      <c r="L113" s="111"/>
      <c r="M113" s="124">
        <v>5</v>
      </c>
      <c r="N113" s="124">
        <v>3</v>
      </c>
      <c r="O113" s="125">
        <v>5540390050</v>
      </c>
      <c r="P113" s="126">
        <v>240</v>
      </c>
      <c r="Q113" s="127">
        <f>Q114</f>
        <v>0</v>
      </c>
      <c r="R113" s="127">
        <f>R114</f>
        <v>0</v>
      </c>
      <c r="S113" s="128">
        <f>S114</f>
        <v>0</v>
      </c>
      <c r="T113" s="108"/>
      <c r="U113" s="92"/>
      <c r="V113" s="92"/>
    </row>
    <row r="114" spans="1:22" ht="21" customHeight="1">
      <c r="A114" s="75"/>
      <c r="B114" s="109"/>
      <c r="C114" s="120"/>
      <c r="D114" s="118"/>
      <c r="E114" s="122"/>
      <c r="F114" s="122"/>
      <c r="G114" s="121"/>
      <c r="H114" s="121"/>
      <c r="I114" s="121"/>
      <c r="J114" s="122" t="s">
        <v>212</v>
      </c>
      <c r="K114" s="123">
        <v>124</v>
      </c>
      <c r="L114" s="111"/>
      <c r="M114" s="124">
        <v>5</v>
      </c>
      <c r="N114" s="124">
        <v>3</v>
      </c>
      <c r="O114" s="125">
        <v>5540390050</v>
      </c>
      <c r="P114" s="126">
        <v>244</v>
      </c>
      <c r="Q114" s="127">
        <v>0</v>
      </c>
      <c r="R114" s="127">
        <v>0</v>
      </c>
      <c r="S114" s="128">
        <v>0</v>
      </c>
      <c r="T114" s="108"/>
      <c r="U114" s="92"/>
      <c r="V114" s="92"/>
    </row>
    <row r="115" spans="1:22" ht="33" customHeight="1">
      <c r="A115" s="75"/>
      <c r="B115" s="109"/>
      <c r="C115" s="120"/>
      <c r="D115" s="118"/>
      <c r="E115" s="122"/>
      <c r="F115" s="122"/>
      <c r="G115" s="121"/>
      <c r="H115" s="121"/>
      <c r="I115" s="121"/>
      <c r="J115" s="421" t="s">
        <v>415</v>
      </c>
      <c r="K115" s="387">
        <v>124</v>
      </c>
      <c r="L115" s="388">
        <v>503</v>
      </c>
      <c r="M115" s="389">
        <v>5</v>
      </c>
      <c r="N115" s="389">
        <v>3</v>
      </c>
      <c r="O115" s="390">
        <v>5540395310</v>
      </c>
      <c r="P115" s="391">
        <v>0</v>
      </c>
      <c r="Q115" s="392">
        <f t="shared" ref="Q115:S116" si="11">Q116</f>
        <v>500000</v>
      </c>
      <c r="R115" s="392">
        <f>R117</f>
        <v>200000</v>
      </c>
      <c r="S115" s="393">
        <f t="shared" si="11"/>
        <v>500000</v>
      </c>
      <c r="T115" s="108"/>
      <c r="U115" s="92"/>
      <c r="V115" s="92"/>
    </row>
    <row r="116" spans="1:22" ht="32.25" customHeight="1">
      <c r="A116" s="75"/>
      <c r="B116" s="109"/>
      <c r="C116" s="120"/>
      <c r="D116" s="118"/>
      <c r="E116" s="122"/>
      <c r="F116" s="122"/>
      <c r="G116" s="121"/>
      <c r="H116" s="121"/>
      <c r="I116" s="121"/>
      <c r="J116" s="122" t="s">
        <v>155</v>
      </c>
      <c r="K116" s="123">
        <v>124</v>
      </c>
      <c r="L116" s="111">
        <v>503</v>
      </c>
      <c r="M116" s="124">
        <v>5</v>
      </c>
      <c r="N116" s="124">
        <v>3</v>
      </c>
      <c r="O116" s="125">
        <v>5540395310</v>
      </c>
      <c r="P116" s="126">
        <v>240</v>
      </c>
      <c r="Q116" s="127">
        <f>Q117</f>
        <v>500000</v>
      </c>
      <c r="R116" s="127">
        <f>R117</f>
        <v>200000</v>
      </c>
      <c r="S116" s="128">
        <f t="shared" si="11"/>
        <v>500000</v>
      </c>
      <c r="T116" s="108"/>
      <c r="U116" s="92"/>
      <c r="V116" s="92"/>
    </row>
    <row r="117" spans="1:22" ht="17.25" customHeight="1">
      <c r="A117" s="75"/>
      <c r="B117" s="109"/>
      <c r="C117" s="120"/>
      <c r="D117" s="118"/>
      <c r="E117" s="121"/>
      <c r="F117" s="122"/>
      <c r="G117" s="707" t="s">
        <v>212</v>
      </c>
      <c r="H117" s="707"/>
      <c r="I117" s="707"/>
      <c r="J117" s="708"/>
      <c r="K117" s="123">
        <v>124</v>
      </c>
      <c r="L117" s="111">
        <v>503</v>
      </c>
      <c r="M117" s="124">
        <v>5</v>
      </c>
      <c r="N117" s="124">
        <v>3</v>
      </c>
      <c r="O117" s="125">
        <v>5540395310</v>
      </c>
      <c r="P117" s="126">
        <v>244</v>
      </c>
      <c r="Q117" s="127">
        <v>500000</v>
      </c>
      <c r="R117" s="127">
        <v>200000</v>
      </c>
      <c r="S117" s="128">
        <v>500000</v>
      </c>
      <c r="T117" s="108" t="s">
        <v>165</v>
      </c>
      <c r="U117" s="92"/>
      <c r="V117" s="92"/>
    </row>
    <row r="118" spans="1:22" ht="66.75" customHeight="1">
      <c r="A118" s="75"/>
      <c r="B118" s="109"/>
      <c r="C118" s="134"/>
      <c r="D118" s="135"/>
      <c r="E118" s="136"/>
      <c r="F118" s="137"/>
      <c r="G118" s="136"/>
      <c r="H118" s="136"/>
      <c r="I118" s="136"/>
      <c r="J118" s="386" t="s">
        <v>338</v>
      </c>
      <c r="K118" s="387">
        <v>124</v>
      </c>
      <c r="L118" s="388"/>
      <c r="M118" s="389">
        <v>5</v>
      </c>
      <c r="N118" s="389">
        <v>3</v>
      </c>
      <c r="O118" s="390" t="s">
        <v>389</v>
      </c>
      <c r="P118" s="391">
        <v>0</v>
      </c>
      <c r="Q118" s="392">
        <f>Q120</f>
        <v>0</v>
      </c>
      <c r="R118" s="392">
        <f>R119</f>
        <v>363000</v>
      </c>
      <c r="S118" s="393">
        <f>S120</f>
        <v>0</v>
      </c>
      <c r="T118" s="108"/>
      <c r="U118" s="92"/>
      <c r="V118" s="92"/>
    </row>
    <row r="119" spans="1:22" ht="33" customHeight="1">
      <c r="A119" s="75"/>
      <c r="B119" s="109"/>
      <c r="C119" s="134"/>
      <c r="D119" s="135"/>
      <c r="E119" s="136"/>
      <c r="F119" s="137"/>
      <c r="G119" s="136"/>
      <c r="H119" s="136"/>
      <c r="I119" s="136"/>
      <c r="J119" s="122" t="s">
        <v>155</v>
      </c>
      <c r="K119" s="123">
        <v>124</v>
      </c>
      <c r="L119" s="111"/>
      <c r="M119" s="124">
        <v>5</v>
      </c>
      <c r="N119" s="124">
        <v>3</v>
      </c>
      <c r="O119" s="125" t="s">
        <v>389</v>
      </c>
      <c r="P119" s="126">
        <v>240</v>
      </c>
      <c r="Q119" s="127">
        <f>Q120</f>
        <v>0</v>
      </c>
      <c r="R119" s="127">
        <f>R120</f>
        <v>363000</v>
      </c>
      <c r="S119" s="128">
        <f>S120</f>
        <v>0</v>
      </c>
      <c r="T119" s="108"/>
      <c r="U119" s="92"/>
      <c r="V119" s="92"/>
    </row>
    <row r="120" spans="1:22" ht="19.5" customHeight="1">
      <c r="A120" s="75"/>
      <c r="B120" s="109"/>
      <c r="C120" s="134"/>
      <c r="D120" s="135"/>
      <c r="E120" s="136"/>
      <c r="F120" s="137"/>
      <c r="G120" s="136"/>
      <c r="H120" s="136"/>
      <c r="I120" s="136"/>
      <c r="J120" s="137" t="s">
        <v>211</v>
      </c>
      <c r="K120" s="123">
        <v>124</v>
      </c>
      <c r="L120" s="111"/>
      <c r="M120" s="124">
        <v>5</v>
      </c>
      <c r="N120" s="124">
        <v>3</v>
      </c>
      <c r="O120" s="125" t="s">
        <v>389</v>
      </c>
      <c r="P120" s="126">
        <v>244</v>
      </c>
      <c r="Q120" s="127">
        <v>0</v>
      </c>
      <c r="R120" s="127">
        <v>363000</v>
      </c>
      <c r="S120" s="128">
        <v>0</v>
      </c>
      <c r="T120" s="108"/>
      <c r="U120" s="92"/>
      <c r="V120" s="92"/>
    </row>
    <row r="121" spans="1:22" ht="15.75" customHeight="1">
      <c r="A121" s="75"/>
      <c r="B121" s="703" t="s">
        <v>160</v>
      </c>
      <c r="C121" s="703"/>
      <c r="D121" s="703"/>
      <c r="E121" s="703"/>
      <c r="F121" s="703"/>
      <c r="G121" s="703"/>
      <c r="H121" s="703"/>
      <c r="I121" s="703"/>
      <c r="J121" s="704"/>
      <c r="K121" s="394">
        <v>124</v>
      </c>
      <c r="L121" s="388">
        <v>800</v>
      </c>
      <c r="M121" s="395">
        <v>8</v>
      </c>
      <c r="N121" s="395">
        <v>0</v>
      </c>
      <c r="O121" s="396">
        <v>0</v>
      </c>
      <c r="P121" s="397">
        <v>0</v>
      </c>
      <c r="Q121" s="398">
        <f t="shared" ref="Q121:S123" si="12">Q122</f>
        <v>868000</v>
      </c>
      <c r="R121" s="398">
        <f t="shared" si="12"/>
        <v>500000</v>
      </c>
      <c r="S121" s="399">
        <f t="shared" si="12"/>
        <v>600000</v>
      </c>
      <c r="T121" s="108" t="s">
        <v>165</v>
      </c>
      <c r="U121" s="92"/>
      <c r="V121" s="92"/>
    </row>
    <row r="122" spans="1:22" ht="14.25" customHeight="1">
      <c r="A122" s="75"/>
      <c r="B122" s="109"/>
      <c r="C122" s="117"/>
      <c r="D122" s="705" t="s">
        <v>34</v>
      </c>
      <c r="E122" s="705"/>
      <c r="F122" s="705"/>
      <c r="G122" s="705"/>
      <c r="H122" s="705"/>
      <c r="I122" s="705"/>
      <c r="J122" s="706"/>
      <c r="K122" s="110">
        <v>124</v>
      </c>
      <c r="L122" s="111">
        <v>801</v>
      </c>
      <c r="M122" s="112">
        <v>8</v>
      </c>
      <c r="N122" s="112">
        <v>1</v>
      </c>
      <c r="O122" s="113">
        <v>0</v>
      </c>
      <c r="P122" s="114">
        <v>0</v>
      </c>
      <c r="Q122" s="115">
        <f>Q123</f>
        <v>868000</v>
      </c>
      <c r="R122" s="115">
        <f t="shared" si="12"/>
        <v>500000</v>
      </c>
      <c r="S122" s="116">
        <f t="shared" si="12"/>
        <v>600000</v>
      </c>
      <c r="T122" s="108" t="s">
        <v>165</v>
      </c>
      <c r="U122" s="92"/>
      <c r="V122" s="92"/>
    </row>
    <row r="123" spans="1:22" ht="53.25" customHeight="1">
      <c r="A123" s="75"/>
      <c r="B123" s="109"/>
      <c r="C123" s="120"/>
      <c r="D123" s="119"/>
      <c r="E123" s="707" t="s">
        <v>388</v>
      </c>
      <c r="F123" s="707"/>
      <c r="G123" s="707"/>
      <c r="H123" s="707"/>
      <c r="I123" s="707"/>
      <c r="J123" s="708"/>
      <c r="K123" s="123">
        <v>124</v>
      </c>
      <c r="L123" s="111">
        <v>801</v>
      </c>
      <c r="M123" s="124">
        <v>8</v>
      </c>
      <c r="N123" s="124">
        <v>1</v>
      </c>
      <c r="O123" s="125">
        <v>5500000000</v>
      </c>
      <c r="P123" s="126">
        <v>0</v>
      </c>
      <c r="Q123" s="127">
        <f t="shared" si="12"/>
        <v>868000</v>
      </c>
      <c r="R123" s="127">
        <f t="shared" si="12"/>
        <v>500000</v>
      </c>
      <c r="S123" s="128">
        <f t="shared" si="12"/>
        <v>600000</v>
      </c>
      <c r="T123" s="108" t="s">
        <v>165</v>
      </c>
      <c r="U123" s="92"/>
      <c r="V123" s="92"/>
    </row>
    <row r="124" spans="1:22" ht="33.75" customHeight="1">
      <c r="A124" s="75"/>
      <c r="B124" s="109"/>
      <c r="C124" s="120"/>
      <c r="D124" s="118"/>
      <c r="E124" s="122"/>
      <c r="F124" s="707" t="s">
        <v>393</v>
      </c>
      <c r="G124" s="707"/>
      <c r="H124" s="707"/>
      <c r="I124" s="707"/>
      <c r="J124" s="708"/>
      <c r="K124" s="123">
        <v>124</v>
      </c>
      <c r="L124" s="111">
        <v>801</v>
      </c>
      <c r="M124" s="124">
        <v>8</v>
      </c>
      <c r="N124" s="124">
        <v>1</v>
      </c>
      <c r="O124" s="125">
        <v>5540000000</v>
      </c>
      <c r="P124" s="126">
        <v>0</v>
      </c>
      <c r="Q124" s="127">
        <f>Q126+Q130+Q127+Q134</f>
        <v>868000</v>
      </c>
      <c r="R124" s="127">
        <f>R125+R130+R127</f>
        <v>500000</v>
      </c>
      <c r="S124" s="128">
        <f>S125+S130+S127</f>
        <v>600000</v>
      </c>
      <c r="T124" s="108" t="s">
        <v>165</v>
      </c>
      <c r="U124" s="92"/>
      <c r="V124" s="92"/>
    </row>
    <row r="125" spans="1:22" ht="48" customHeight="1">
      <c r="A125" s="75"/>
      <c r="B125" s="109"/>
      <c r="C125" s="120"/>
      <c r="D125" s="118"/>
      <c r="E125" s="122"/>
      <c r="F125" s="122"/>
      <c r="G125" s="121"/>
      <c r="H125" s="121"/>
      <c r="I125" s="121"/>
      <c r="J125" s="420" t="s">
        <v>178</v>
      </c>
      <c r="K125" s="387">
        <v>124</v>
      </c>
      <c r="L125" s="388">
        <v>801</v>
      </c>
      <c r="M125" s="389">
        <v>8</v>
      </c>
      <c r="N125" s="389">
        <v>1</v>
      </c>
      <c r="O125" s="390">
        <v>5540475080</v>
      </c>
      <c r="P125" s="391">
        <v>0</v>
      </c>
      <c r="Q125" s="392">
        <f>Q126</f>
        <v>0</v>
      </c>
      <c r="R125" s="392">
        <f>R126</f>
        <v>0</v>
      </c>
      <c r="S125" s="393">
        <f>S126</f>
        <v>0</v>
      </c>
      <c r="T125" s="108"/>
      <c r="U125" s="92"/>
      <c r="V125" s="92"/>
    </row>
    <row r="126" spans="1:22" ht="15.75" customHeight="1">
      <c r="A126" s="75"/>
      <c r="B126" s="109"/>
      <c r="C126" s="120"/>
      <c r="D126" s="118"/>
      <c r="E126" s="121"/>
      <c r="F126" s="122"/>
      <c r="G126" s="707" t="s">
        <v>88</v>
      </c>
      <c r="H126" s="707"/>
      <c r="I126" s="707"/>
      <c r="J126" s="708"/>
      <c r="K126" s="123">
        <v>124</v>
      </c>
      <c r="L126" s="111">
        <v>801</v>
      </c>
      <c r="M126" s="124">
        <v>8</v>
      </c>
      <c r="N126" s="124">
        <v>1</v>
      </c>
      <c r="O126" s="125">
        <v>5540475080</v>
      </c>
      <c r="P126" s="126" t="s">
        <v>179</v>
      </c>
      <c r="Q126" s="127">
        <v>0</v>
      </c>
      <c r="R126" s="127">
        <v>0</v>
      </c>
      <c r="S126" s="128">
        <v>0</v>
      </c>
      <c r="T126" s="108" t="s">
        <v>165</v>
      </c>
      <c r="U126" s="92"/>
      <c r="V126" s="92"/>
    </row>
    <row r="127" spans="1:22" ht="15.75" customHeight="1">
      <c r="A127" s="75"/>
      <c r="B127" s="109"/>
      <c r="C127" s="120"/>
      <c r="D127" s="118"/>
      <c r="E127" s="122"/>
      <c r="F127" s="122"/>
      <c r="G127" s="121"/>
      <c r="H127" s="121"/>
      <c r="I127" s="121"/>
      <c r="J127" s="421" t="s">
        <v>409</v>
      </c>
      <c r="K127" s="387">
        <v>124</v>
      </c>
      <c r="L127" s="388">
        <v>801</v>
      </c>
      <c r="M127" s="389">
        <v>8</v>
      </c>
      <c r="N127" s="389">
        <v>1</v>
      </c>
      <c r="O127" s="390">
        <v>5540495110</v>
      </c>
      <c r="P127" s="391">
        <v>0</v>
      </c>
      <c r="Q127" s="392">
        <f>Q129</f>
        <v>0</v>
      </c>
      <c r="R127" s="392">
        <f>R129</f>
        <v>0</v>
      </c>
      <c r="S127" s="393">
        <f>S129</f>
        <v>0</v>
      </c>
      <c r="T127" s="108"/>
      <c r="U127" s="92"/>
      <c r="V127" s="92"/>
    </row>
    <row r="128" spans="1:22" ht="31.5" customHeight="1">
      <c r="A128" s="75"/>
      <c r="B128" s="109"/>
      <c r="C128" s="120"/>
      <c r="D128" s="118"/>
      <c r="E128" s="122"/>
      <c r="F128" s="122"/>
      <c r="G128" s="121"/>
      <c r="H128" s="121"/>
      <c r="I128" s="121"/>
      <c r="J128" s="122" t="s">
        <v>155</v>
      </c>
      <c r="K128" s="123">
        <v>124</v>
      </c>
      <c r="L128" s="111">
        <v>801</v>
      </c>
      <c r="M128" s="124">
        <v>8</v>
      </c>
      <c r="N128" s="124">
        <v>1</v>
      </c>
      <c r="O128" s="125">
        <v>5540495110</v>
      </c>
      <c r="P128" s="126">
        <v>240</v>
      </c>
      <c r="Q128" s="127">
        <f>Q129</f>
        <v>0</v>
      </c>
      <c r="R128" s="127">
        <f>R129</f>
        <v>0</v>
      </c>
      <c r="S128" s="128">
        <f>S129</f>
        <v>0</v>
      </c>
      <c r="T128" s="108"/>
      <c r="U128" s="92"/>
      <c r="V128" s="92"/>
    </row>
    <row r="129" spans="1:22" ht="15.75" customHeight="1">
      <c r="A129" s="75"/>
      <c r="B129" s="109"/>
      <c r="C129" s="120"/>
      <c r="D129" s="118"/>
      <c r="E129" s="122"/>
      <c r="F129" s="122"/>
      <c r="G129" s="121"/>
      <c r="H129" s="121"/>
      <c r="I129" s="121"/>
      <c r="J129" s="122" t="s">
        <v>211</v>
      </c>
      <c r="K129" s="123">
        <v>124</v>
      </c>
      <c r="L129" s="111">
        <v>801</v>
      </c>
      <c r="M129" s="124">
        <v>8</v>
      </c>
      <c r="N129" s="124">
        <v>1</v>
      </c>
      <c r="O129" s="125">
        <v>5540495110</v>
      </c>
      <c r="P129" s="126">
        <v>244</v>
      </c>
      <c r="Q129" s="127">
        <v>0</v>
      </c>
      <c r="R129" s="127">
        <v>0</v>
      </c>
      <c r="S129" s="128">
        <v>0</v>
      </c>
      <c r="T129" s="108"/>
      <c r="U129" s="92"/>
      <c r="V129" s="92"/>
    </row>
    <row r="130" spans="1:22" ht="33.75" customHeight="1">
      <c r="A130" s="75"/>
      <c r="B130" s="109"/>
      <c r="C130" s="120"/>
      <c r="D130" s="118"/>
      <c r="E130" s="122"/>
      <c r="F130" s="122"/>
      <c r="G130" s="121"/>
      <c r="H130" s="121"/>
      <c r="I130" s="121"/>
      <c r="J130" s="421" t="s">
        <v>414</v>
      </c>
      <c r="K130" s="387">
        <v>124</v>
      </c>
      <c r="L130" s="388"/>
      <c r="M130" s="389">
        <v>8</v>
      </c>
      <c r="N130" s="389">
        <v>1</v>
      </c>
      <c r="O130" s="390">
        <v>5540095220</v>
      </c>
      <c r="P130" s="391">
        <v>0</v>
      </c>
      <c r="Q130" s="392">
        <f>Q131</f>
        <v>600000</v>
      </c>
      <c r="R130" s="392">
        <f>R131</f>
        <v>500000</v>
      </c>
      <c r="S130" s="393">
        <f>S131</f>
        <v>600000</v>
      </c>
      <c r="T130" s="108"/>
      <c r="U130" s="92"/>
      <c r="V130" s="92"/>
    </row>
    <row r="131" spans="1:22" ht="33" customHeight="1">
      <c r="A131" s="75"/>
      <c r="B131" s="109"/>
      <c r="C131" s="120"/>
      <c r="D131" s="118"/>
      <c r="E131" s="122"/>
      <c r="F131" s="122"/>
      <c r="G131" s="121"/>
      <c r="H131" s="121"/>
      <c r="I131" s="121"/>
      <c r="J131" s="122" t="s">
        <v>155</v>
      </c>
      <c r="K131" s="123">
        <v>124</v>
      </c>
      <c r="L131" s="111"/>
      <c r="M131" s="124">
        <v>8</v>
      </c>
      <c r="N131" s="124">
        <v>1</v>
      </c>
      <c r="O131" s="125">
        <v>5540095220</v>
      </c>
      <c r="P131" s="126">
        <v>240</v>
      </c>
      <c r="Q131" s="127">
        <f>Q132+Q133</f>
        <v>600000</v>
      </c>
      <c r="R131" s="127">
        <f>R132+R133</f>
        <v>500000</v>
      </c>
      <c r="S131" s="128">
        <f>S132+S133</f>
        <v>600000</v>
      </c>
      <c r="T131" s="108"/>
      <c r="U131" s="92"/>
      <c r="V131" s="92"/>
    </row>
    <row r="132" spans="1:22" ht="15.75" customHeight="1">
      <c r="A132" s="75"/>
      <c r="B132" s="109"/>
      <c r="C132" s="120"/>
      <c r="D132" s="118"/>
      <c r="E132" s="122"/>
      <c r="F132" s="122"/>
      <c r="G132" s="121"/>
      <c r="H132" s="121"/>
      <c r="I132" s="121"/>
      <c r="J132" s="122" t="s">
        <v>211</v>
      </c>
      <c r="K132" s="123">
        <v>124</v>
      </c>
      <c r="L132" s="111"/>
      <c r="M132" s="124">
        <v>8</v>
      </c>
      <c r="N132" s="124">
        <v>1</v>
      </c>
      <c r="O132" s="125">
        <v>5540095220</v>
      </c>
      <c r="P132" s="126">
        <v>244</v>
      </c>
      <c r="Q132" s="127">
        <f>Q133</f>
        <v>300000</v>
      </c>
      <c r="R132" s="127">
        <v>300000</v>
      </c>
      <c r="S132" s="128">
        <v>300000</v>
      </c>
      <c r="T132" s="108"/>
      <c r="U132" s="92"/>
      <c r="V132" s="92"/>
    </row>
    <row r="133" spans="1:22" ht="17.25" customHeight="1">
      <c r="A133" s="75"/>
      <c r="B133" s="109"/>
      <c r="C133" s="120"/>
      <c r="D133" s="118"/>
      <c r="E133" s="122"/>
      <c r="F133" s="122"/>
      <c r="G133" s="121"/>
      <c r="H133" s="121"/>
      <c r="I133" s="121"/>
      <c r="J133" s="122" t="s">
        <v>336</v>
      </c>
      <c r="K133" s="123">
        <v>124</v>
      </c>
      <c r="L133" s="111">
        <v>801</v>
      </c>
      <c r="M133" s="124">
        <v>8</v>
      </c>
      <c r="N133" s="124">
        <v>1</v>
      </c>
      <c r="O133" s="125">
        <v>5540095220</v>
      </c>
      <c r="P133" s="126">
        <v>247</v>
      </c>
      <c r="Q133" s="127">
        <v>300000</v>
      </c>
      <c r="R133" s="127">
        <v>200000</v>
      </c>
      <c r="S133" s="128">
        <v>300000</v>
      </c>
      <c r="T133" s="108"/>
      <c r="U133" s="92"/>
      <c r="V133" s="92"/>
    </row>
    <row r="134" spans="1:22" ht="19.5" customHeight="1">
      <c r="A134" s="75"/>
      <c r="B134" s="109"/>
      <c r="C134" s="120"/>
      <c r="D134" s="118"/>
      <c r="E134" s="122"/>
      <c r="F134" s="709" t="s">
        <v>335</v>
      </c>
      <c r="G134" s="709"/>
      <c r="H134" s="709"/>
      <c r="I134" s="709"/>
      <c r="J134" s="710"/>
      <c r="K134" s="387">
        <v>124</v>
      </c>
      <c r="L134" s="388">
        <v>801</v>
      </c>
      <c r="M134" s="389">
        <v>8</v>
      </c>
      <c r="N134" s="389">
        <v>1</v>
      </c>
      <c r="O134" s="390">
        <v>5540497030</v>
      </c>
      <c r="P134" s="391">
        <v>0</v>
      </c>
      <c r="Q134" s="392">
        <f>Q135</f>
        <v>268000</v>
      </c>
      <c r="R134" s="392">
        <f>R135</f>
        <v>0</v>
      </c>
      <c r="S134" s="393">
        <f>S135</f>
        <v>0</v>
      </c>
      <c r="T134" s="108" t="s">
        <v>165</v>
      </c>
      <c r="U134" s="92"/>
      <c r="V134" s="92"/>
    </row>
    <row r="135" spans="1:22" ht="18.75" customHeight="1" thickBot="1">
      <c r="A135" s="75"/>
      <c r="B135" s="141"/>
      <c r="C135" s="142"/>
      <c r="D135" s="143"/>
      <c r="E135" s="144"/>
      <c r="F135" s="145"/>
      <c r="G135" s="707" t="s">
        <v>88</v>
      </c>
      <c r="H135" s="707"/>
      <c r="I135" s="707"/>
      <c r="J135" s="708"/>
      <c r="K135" s="123">
        <v>124</v>
      </c>
      <c r="L135" s="111">
        <v>801</v>
      </c>
      <c r="M135" s="124">
        <v>8</v>
      </c>
      <c r="N135" s="124">
        <v>1</v>
      </c>
      <c r="O135" s="125">
        <v>5540497030</v>
      </c>
      <c r="P135" s="126">
        <v>540</v>
      </c>
      <c r="Q135" s="127">
        <v>268000</v>
      </c>
      <c r="R135" s="127">
        <v>0</v>
      </c>
      <c r="S135" s="128">
        <v>0</v>
      </c>
      <c r="T135" s="108" t="s">
        <v>165</v>
      </c>
      <c r="U135" s="92"/>
      <c r="V135" s="92"/>
    </row>
    <row r="136" spans="1:22" ht="15" customHeight="1" thickBot="1">
      <c r="A136" s="74"/>
      <c r="B136" s="146"/>
      <c r="C136" s="147"/>
      <c r="D136" s="147"/>
      <c r="E136" s="147"/>
      <c r="F136" s="147"/>
      <c r="G136" s="147"/>
      <c r="H136" s="147"/>
      <c r="I136" s="147"/>
      <c r="J136" s="146" t="s">
        <v>180</v>
      </c>
      <c r="K136" s="328"/>
      <c r="L136" s="150">
        <v>0</v>
      </c>
      <c r="M136" s="328"/>
      <c r="N136" s="328"/>
      <c r="O136" s="329"/>
      <c r="P136" s="330"/>
      <c r="Q136" s="331">
        <f>Q9</f>
        <v>5123000</v>
      </c>
      <c r="R136" s="331">
        <f>R9</f>
        <v>4497500</v>
      </c>
      <c r="S136" s="332">
        <f>S9</f>
        <v>4635400</v>
      </c>
      <c r="T136" s="155" t="s">
        <v>165</v>
      </c>
      <c r="U136" s="92"/>
      <c r="V136" s="92"/>
    </row>
    <row r="137" spans="1:22" ht="11.25" customHeight="1">
      <c r="A137" s="74"/>
      <c r="B137" s="156"/>
      <c r="C137" s="156"/>
      <c r="D137" s="156"/>
      <c r="E137" s="156"/>
      <c r="F137" s="156"/>
      <c r="G137" s="156"/>
      <c r="H137" s="156"/>
      <c r="I137" s="156"/>
      <c r="J137" s="156"/>
      <c r="K137" s="155"/>
      <c r="L137" s="155"/>
      <c r="M137" s="155"/>
      <c r="N137" s="155"/>
      <c r="O137" s="157"/>
      <c r="P137" s="157"/>
      <c r="Q137" s="158"/>
      <c r="R137" s="158"/>
      <c r="S137" s="158"/>
      <c r="T137" s="155" t="s">
        <v>165</v>
      </c>
      <c r="U137" s="92"/>
      <c r="V137" s="92"/>
    </row>
    <row r="138" spans="1:22" ht="12.75" customHeight="1">
      <c r="A138" s="74"/>
      <c r="B138" s="78"/>
      <c r="C138" s="78"/>
      <c r="D138" s="78"/>
      <c r="E138" s="78"/>
      <c r="F138" s="78"/>
      <c r="G138" s="78"/>
      <c r="H138" s="78"/>
      <c r="I138" s="78"/>
      <c r="J138" s="78"/>
      <c r="K138" s="79"/>
      <c r="L138" s="79"/>
      <c r="M138" s="79"/>
      <c r="N138" s="79"/>
      <c r="O138" s="80"/>
      <c r="P138" s="80"/>
      <c r="Q138" s="72"/>
      <c r="R138" s="72"/>
      <c r="S138" s="72"/>
      <c r="T138" s="73"/>
    </row>
    <row r="139" spans="1:22" ht="12.75" customHeight="1">
      <c r="A139" s="74"/>
      <c r="B139" s="78"/>
      <c r="C139" s="78"/>
      <c r="D139" s="78"/>
      <c r="E139" s="78"/>
      <c r="F139" s="78"/>
      <c r="G139" s="78"/>
      <c r="H139" s="78"/>
      <c r="I139" s="78" t="s">
        <v>181</v>
      </c>
      <c r="J139" s="78"/>
      <c r="K139" s="79"/>
      <c r="L139" s="79"/>
      <c r="M139" s="79"/>
      <c r="N139" s="79"/>
      <c r="O139" s="80"/>
      <c r="P139" s="80"/>
      <c r="Q139" s="68"/>
      <c r="R139" s="68"/>
      <c r="S139" s="68"/>
    </row>
    <row r="140" spans="1:22" ht="12.75" customHeight="1">
      <c r="A140" s="74"/>
      <c r="B140" s="78"/>
      <c r="C140" s="78"/>
      <c r="D140" s="78"/>
      <c r="E140" s="78"/>
      <c r="F140" s="78"/>
      <c r="G140" s="78"/>
      <c r="H140" s="78"/>
      <c r="I140" s="78"/>
      <c r="J140" s="78"/>
      <c r="K140" s="79"/>
      <c r="L140" s="79"/>
      <c r="M140" s="79"/>
      <c r="N140" s="79"/>
      <c r="O140" s="80"/>
      <c r="P140" s="80"/>
      <c r="Q140" s="68"/>
      <c r="R140" s="68"/>
      <c r="S140" s="68"/>
    </row>
    <row r="141" spans="1:22" ht="12.75" customHeight="1">
      <c r="A141" s="74"/>
      <c r="B141" s="78"/>
      <c r="C141" s="78"/>
      <c r="D141" s="78"/>
      <c r="E141" s="78"/>
      <c r="F141" s="78"/>
      <c r="G141" s="78"/>
      <c r="H141" s="78"/>
      <c r="I141" s="78" t="s">
        <v>181</v>
      </c>
      <c r="J141" s="78"/>
      <c r="K141" s="79"/>
      <c r="L141" s="79"/>
      <c r="M141" s="79"/>
      <c r="N141" s="79"/>
      <c r="O141" s="80"/>
      <c r="P141" s="80"/>
      <c r="Q141" s="68"/>
      <c r="R141" s="68"/>
      <c r="S141" s="68"/>
    </row>
    <row r="142" spans="1:22" ht="12.75" customHeight="1">
      <c r="A142" s="74"/>
      <c r="B142" s="78"/>
      <c r="C142" s="78"/>
      <c r="D142" s="78"/>
      <c r="E142" s="78"/>
      <c r="F142" s="78"/>
      <c r="G142" s="78"/>
      <c r="H142" s="78"/>
      <c r="I142" s="78"/>
      <c r="J142" s="78"/>
      <c r="K142" s="79"/>
      <c r="L142" s="79"/>
      <c r="M142" s="79"/>
      <c r="N142" s="79"/>
      <c r="O142" s="80"/>
      <c r="P142" s="80"/>
      <c r="Q142" s="68"/>
      <c r="R142" s="68"/>
      <c r="S142" s="68"/>
    </row>
    <row r="143" spans="1:22" ht="12.75" customHeight="1">
      <c r="A143" s="74"/>
      <c r="B143" s="78"/>
      <c r="C143" s="78"/>
      <c r="D143" s="78"/>
      <c r="E143" s="78"/>
      <c r="F143" s="78"/>
      <c r="G143" s="78"/>
      <c r="H143" s="78"/>
      <c r="I143" s="78"/>
      <c r="J143" s="78"/>
      <c r="K143" s="79"/>
      <c r="L143" s="79"/>
      <c r="M143" s="79"/>
      <c r="N143" s="79"/>
      <c r="O143" s="80"/>
      <c r="P143" s="80"/>
      <c r="Q143" s="68"/>
      <c r="R143" s="68"/>
      <c r="S143" s="68"/>
    </row>
    <row r="144" spans="1:22" ht="12.75" customHeight="1">
      <c r="A144" s="74"/>
      <c r="B144" s="78"/>
      <c r="C144" s="78"/>
      <c r="D144" s="78"/>
      <c r="E144" s="78"/>
      <c r="F144" s="78"/>
      <c r="G144" s="78"/>
      <c r="H144" s="78"/>
      <c r="I144" s="78"/>
      <c r="J144" s="78"/>
      <c r="K144" s="79"/>
      <c r="L144" s="79"/>
      <c r="M144" s="79"/>
      <c r="N144" s="79"/>
      <c r="O144" s="80"/>
      <c r="P144" s="80"/>
      <c r="Q144" s="68"/>
      <c r="R144" s="68"/>
      <c r="S144" s="68"/>
    </row>
    <row r="145" spans="1:16" ht="12.75" customHeight="1">
      <c r="A145" s="74"/>
      <c r="B145" s="81"/>
      <c r="C145" s="81"/>
      <c r="D145" s="81"/>
      <c r="E145" s="81"/>
      <c r="F145" s="81"/>
      <c r="G145" s="81"/>
      <c r="H145" s="81"/>
      <c r="I145" s="81"/>
      <c r="J145" s="81"/>
      <c r="K145" s="79"/>
      <c r="L145" s="79"/>
      <c r="M145" s="79"/>
      <c r="N145" s="79"/>
      <c r="O145" s="80"/>
      <c r="P145" s="80"/>
    </row>
  </sheetData>
  <mergeCells count="53">
    <mergeCell ref="F105:J105"/>
    <mergeCell ref="G117:J117"/>
    <mergeCell ref="G135:J135"/>
    <mergeCell ref="B121:J121"/>
    <mergeCell ref="D122:J122"/>
    <mergeCell ref="E123:J123"/>
    <mergeCell ref="F124:J124"/>
    <mergeCell ref="G126:J126"/>
    <mergeCell ref="F134:J134"/>
    <mergeCell ref="E83:J83"/>
    <mergeCell ref="B102:J102"/>
    <mergeCell ref="D103:J103"/>
    <mergeCell ref="E104:J104"/>
    <mergeCell ref="G93:J93"/>
    <mergeCell ref="F87:J87"/>
    <mergeCell ref="G89:J89"/>
    <mergeCell ref="G92:J92"/>
    <mergeCell ref="G91:J91"/>
    <mergeCell ref="G90:J90"/>
    <mergeCell ref="D65:J65"/>
    <mergeCell ref="E66:J66"/>
    <mergeCell ref="F67:J67"/>
    <mergeCell ref="G79:J79"/>
    <mergeCell ref="B80:J80"/>
    <mergeCell ref="D82:J82"/>
    <mergeCell ref="G75:J75"/>
    <mergeCell ref="G78:J78"/>
    <mergeCell ref="G77:J77"/>
    <mergeCell ref="G76:J76"/>
    <mergeCell ref="D55:J55"/>
    <mergeCell ref="E56:J56"/>
    <mergeCell ref="F57:J57"/>
    <mergeCell ref="G58:J58"/>
    <mergeCell ref="G63:J63"/>
    <mergeCell ref="B64:J64"/>
    <mergeCell ref="D19:J19"/>
    <mergeCell ref="E20:J20"/>
    <mergeCell ref="F21:J21"/>
    <mergeCell ref="G22:J22"/>
    <mergeCell ref="G25:J25"/>
    <mergeCell ref="B54:J54"/>
    <mergeCell ref="B9:J9"/>
    <mergeCell ref="B10:J10"/>
    <mergeCell ref="D11:J11"/>
    <mergeCell ref="E12:J12"/>
    <mergeCell ref="F14:J14"/>
    <mergeCell ref="G17:J17"/>
    <mergeCell ref="Q1:V1"/>
    <mergeCell ref="Q2:V2"/>
    <mergeCell ref="Q3:V3"/>
    <mergeCell ref="Q4:V4"/>
    <mergeCell ref="B6:S6"/>
    <mergeCell ref="B8:J8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  <rowBreaks count="2" manualBreakCount="2">
    <brk id="65" max="21" man="1"/>
    <brk id="1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124"/>
  <sheetViews>
    <sheetView showGridLines="0" view="pageBreakPreview" topLeftCell="J30" zoomScale="110" zoomScaleNormal="110" zoomScaleSheetLayoutView="110" workbookViewId="0">
      <selection activeCell="R17" sqref="R17"/>
    </sheetView>
  </sheetViews>
  <sheetFormatPr defaultRowHeight="15"/>
  <cols>
    <col min="1" max="1" width="1.42578125" style="67" hidden="1" customWidth="1"/>
    <col min="2" max="3" width="0.85546875" style="67" hidden="1" customWidth="1"/>
    <col min="4" max="4" width="0.28515625" style="67" hidden="1" customWidth="1"/>
    <col min="5" max="5" width="0.5703125" style="67" hidden="1" customWidth="1"/>
    <col min="6" max="6" width="0.7109375" style="67" hidden="1" customWidth="1"/>
    <col min="7" max="7" width="0.28515625" style="67" hidden="1" customWidth="1"/>
    <col min="8" max="8" width="0.5703125" style="67" hidden="1" customWidth="1"/>
    <col min="9" max="9" width="0.7109375" style="67" hidden="1" customWidth="1"/>
    <col min="10" max="10" width="84.42578125" style="67" customWidth="1"/>
    <col min="11" max="11" width="14.42578125" style="70" customWidth="1"/>
    <col min="12" max="12" width="0" style="69" hidden="1" customWidth="1"/>
    <col min="13" max="13" width="4.85546875" style="69" customWidth="1"/>
    <col min="14" max="14" width="3.85546875" style="69" customWidth="1"/>
    <col min="15" max="15" width="5.5703125" style="70" customWidth="1"/>
    <col min="16" max="16" width="13.7109375" style="69" customWidth="1"/>
    <col min="17" max="17" width="15" style="69" customWidth="1"/>
    <col min="18" max="18" width="13.85546875" style="69" customWidth="1"/>
    <col min="19" max="19" width="5.42578125" style="69" customWidth="1"/>
    <col min="20" max="20" width="21.28515625" style="69" customWidth="1"/>
    <col min="21" max="21" width="0.28515625" style="69" customWidth="1"/>
    <col min="22" max="16384" width="9.140625" style="69"/>
  </cols>
  <sheetData>
    <row r="1" spans="1:21" ht="15.75">
      <c r="K1" s="93"/>
      <c r="L1" s="92"/>
      <c r="M1" s="92"/>
      <c r="N1" s="92"/>
      <c r="O1" s="93"/>
      <c r="P1" s="696" t="s">
        <v>262</v>
      </c>
      <c r="Q1" s="696"/>
      <c r="R1" s="696"/>
      <c r="S1" s="696"/>
      <c r="T1" s="696"/>
      <c r="U1" s="696"/>
    </row>
    <row r="2" spans="1:21" ht="15.75">
      <c r="K2" s="93"/>
      <c r="L2" s="92"/>
      <c r="M2" s="92"/>
      <c r="N2" s="92"/>
      <c r="O2" s="93"/>
      <c r="P2" s="696" t="s">
        <v>136</v>
      </c>
      <c r="Q2" s="696"/>
      <c r="R2" s="696"/>
      <c r="S2" s="696"/>
      <c r="T2" s="696"/>
      <c r="U2" s="696"/>
    </row>
    <row r="3" spans="1:21" ht="15.75">
      <c r="K3" s="93"/>
      <c r="L3" s="92"/>
      <c r="M3" s="92"/>
      <c r="N3" s="92"/>
      <c r="O3" s="93"/>
      <c r="P3" s="696" t="s">
        <v>44</v>
      </c>
      <c r="Q3" s="696"/>
      <c r="R3" s="696"/>
      <c r="S3" s="696"/>
      <c r="T3" s="696"/>
      <c r="U3" s="696"/>
    </row>
    <row r="4" spans="1:21" ht="15.75">
      <c r="K4" s="93"/>
      <c r="L4" s="92"/>
      <c r="M4" s="92"/>
      <c r="N4" s="92"/>
      <c r="O4" s="93"/>
      <c r="P4" s="696" t="s">
        <v>416</v>
      </c>
      <c r="Q4" s="696"/>
      <c r="R4" s="696"/>
      <c r="S4" s="696"/>
      <c r="T4" s="696"/>
      <c r="U4" s="696"/>
    </row>
    <row r="5" spans="1:21" ht="3" customHeight="1">
      <c r="K5" s="93"/>
      <c r="L5" s="92"/>
      <c r="M5" s="92"/>
      <c r="N5" s="92"/>
      <c r="O5" s="93"/>
      <c r="P5" s="92"/>
      <c r="Q5" s="92"/>
      <c r="R5" s="92"/>
      <c r="S5" s="92"/>
      <c r="T5" s="92"/>
      <c r="U5" s="92"/>
    </row>
    <row r="6" spans="1:21" ht="68.25" customHeight="1">
      <c r="B6" s="697" t="s">
        <v>417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94"/>
      <c r="T6" s="92"/>
      <c r="U6" s="92"/>
    </row>
    <row r="7" spans="1:21" ht="17.25" customHeight="1" thickBot="1">
      <c r="A7" s="71"/>
      <c r="B7" s="95"/>
      <c r="C7" s="96" t="s">
        <v>165</v>
      </c>
      <c r="D7" s="97"/>
      <c r="E7" s="97"/>
      <c r="F7" s="97"/>
      <c r="G7" s="97"/>
      <c r="H7" s="97"/>
      <c r="I7" s="97"/>
      <c r="J7" s="97"/>
      <c r="K7" s="99"/>
      <c r="L7" s="98"/>
      <c r="M7" s="99"/>
      <c r="N7" s="99"/>
      <c r="O7" s="99"/>
      <c r="P7" s="100"/>
      <c r="Q7" s="100"/>
      <c r="R7" s="100" t="s">
        <v>0</v>
      </c>
      <c r="S7" s="100"/>
      <c r="T7" s="92"/>
      <c r="U7" s="92"/>
    </row>
    <row r="8" spans="1:21" ht="18" customHeight="1" thickBot="1">
      <c r="A8" s="74"/>
      <c r="B8" s="698" t="s">
        <v>45</v>
      </c>
      <c r="C8" s="699"/>
      <c r="D8" s="699"/>
      <c r="E8" s="699"/>
      <c r="F8" s="699"/>
      <c r="G8" s="699"/>
      <c r="H8" s="699"/>
      <c r="I8" s="699"/>
      <c r="J8" s="700"/>
      <c r="K8" s="221" t="s">
        <v>260</v>
      </c>
      <c r="L8" s="102" t="s">
        <v>166</v>
      </c>
      <c r="M8" s="102" t="s">
        <v>137</v>
      </c>
      <c r="N8" s="103" t="s">
        <v>138</v>
      </c>
      <c r="O8" s="104" t="s">
        <v>261</v>
      </c>
      <c r="P8" s="105" t="s">
        <v>238</v>
      </c>
      <c r="Q8" s="106" t="s">
        <v>342</v>
      </c>
      <c r="R8" s="107" t="s">
        <v>354</v>
      </c>
      <c r="S8" s="95" t="s">
        <v>165</v>
      </c>
      <c r="T8" s="92"/>
      <c r="U8" s="92"/>
    </row>
    <row r="9" spans="1:21" ht="54.75" customHeight="1">
      <c r="A9" s="75"/>
      <c r="B9" s="109"/>
      <c r="C9" s="120"/>
      <c r="D9" s="119"/>
      <c r="E9" s="714" t="s">
        <v>388</v>
      </c>
      <c r="F9" s="714"/>
      <c r="G9" s="714"/>
      <c r="H9" s="714"/>
      <c r="I9" s="714"/>
      <c r="J9" s="715"/>
      <c r="K9" s="435">
        <v>5500000000</v>
      </c>
      <c r="L9" s="436">
        <v>102</v>
      </c>
      <c r="M9" s="437">
        <v>0</v>
      </c>
      <c r="N9" s="437">
        <v>0</v>
      </c>
      <c r="O9" s="438">
        <v>0</v>
      </c>
      <c r="P9" s="439">
        <f>P10+P38+P44+P53+P72+P93</f>
        <v>5118000</v>
      </c>
      <c r="Q9" s="439">
        <f>Q10+Q38+Q44+Q53+Q72+Q93</f>
        <v>4492500</v>
      </c>
      <c r="R9" s="440">
        <f>R10+R38+R44+R53+R72+R93</f>
        <v>4630400</v>
      </c>
      <c r="S9" s="108" t="s">
        <v>165</v>
      </c>
      <c r="T9" s="92"/>
      <c r="U9" s="92"/>
    </row>
    <row r="10" spans="1:21" ht="19.5" customHeight="1">
      <c r="A10" s="75"/>
      <c r="B10" s="109"/>
      <c r="C10" s="120"/>
      <c r="D10" s="119"/>
      <c r="E10" s="122"/>
      <c r="F10" s="121"/>
      <c r="G10" s="121"/>
      <c r="H10" s="121"/>
      <c r="I10" s="121"/>
      <c r="J10" s="434" t="s">
        <v>396</v>
      </c>
      <c r="K10" s="346">
        <v>5540000000</v>
      </c>
      <c r="L10" s="347"/>
      <c r="M10" s="348">
        <v>0</v>
      </c>
      <c r="N10" s="348">
        <v>0</v>
      </c>
      <c r="O10" s="349">
        <v>0</v>
      </c>
      <c r="P10" s="350">
        <f>P11+P15+P25+P29+P33</f>
        <v>2619500</v>
      </c>
      <c r="Q10" s="350">
        <f>Q11+Q15+Q25+Q29+Q33</f>
        <v>2151490</v>
      </c>
      <c r="R10" s="351">
        <f>R11+R15+R25+R29+R33</f>
        <v>2281490</v>
      </c>
      <c r="S10" s="108"/>
      <c r="T10" s="92"/>
      <c r="U10" s="92"/>
    </row>
    <row r="11" spans="1:21" ht="16.5" customHeight="1">
      <c r="A11" s="75"/>
      <c r="B11" s="109"/>
      <c r="C11" s="120"/>
      <c r="D11" s="118"/>
      <c r="E11" s="122"/>
      <c r="F11" s="707" t="s">
        <v>143</v>
      </c>
      <c r="G11" s="707"/>
      <c r="H11" s="707"/>
      <c r="I11" s="707"/>
      <c r="J11" s="708"/>
      <c r="K11" s="125">
        <v>5540510010</v>
      </c>
      <c r="L11" s="111">
        <v>102</v>
      </c>
      <c r="M11" s="124">
        <v>0</v>
      </c>
      <c r="N11" s="124">
        <v>0</v>
      </c>
      <c r="O11" s="126">
        <v>0</v>
      </c>
      <c r="P11" s="127">
        <f t="shared" ref="P11:R13" si="0">P12</f>
        <v>800000</v>
      </c>
      <c r="Q11" s="127">
        <f t="shared" si="0"/>
        <v>800000</v>
      </c>
      <c r="R11" s="128">
        <f t="shared" si="0"/>
        <v>800000</v>
      </c>
      <c r="S11" s="108" t="s">
        <v>165</v>
      </c>
      <c r="T11" s="92"/>
      <c r="U11" s="92"/>
    </row>
    <row r="12" spans="1:21" ht="15.75">
      <c r="A12" s="75"/>
      <c r="B12" s="109"/>
      <c r="C12" s="120"/>
      <c r="D12" s="118"/>
      <c r="E12" s="122"/>
      <c r="F12" s="122"/>
      <c r="G12" s="121"/>
      <c r="H12" s="121"/>
      <c r="I12" s="121"/>
      <c r="J12" s="122" t="s">
        <v>22</v>
      </c>
      <c r="K12" s="125">
        <v>5540510010</v>
      </c>
      <c r="L12" s="111"/>
      <c r="M12" s="124">
        <v>1</v>
      </c>
      <c r="N12" s="124">
        <v>0</v>
      </c>
      <c r="O12" s="126">
        <v>0</v>
      </c>
      <c r="P12" s="127">
        <f t="shared" si="0"/>
        <v>800000</v>
      </c>
      <c r="Q12" s="127">
        <f t="shared" si="0"/>
        <v>800000</v>
      </c>
      <c r="R12" s="128">
        <f t="shared" si="0"/>
        <v>800000</v>
      </c>
      <c r="S12" s="108"/>
      <c r="T12" s="92"/>
      <c r="U12" s="92"/>
    </row>
    <row r="13" spans="1:21" ht="32.25" customHeight="1">
      <c r="A13" s="75"/>
      <c r="B13" s="109"/>
      <c r="C13" s="120"/>
      <c r="D13" s="118"/>
      <c r="E13" s="122"/>
      <c r="F13" s="122"/>
      <c r="G13" s="121"/>
      <c r="H13" s="121"/>
      <c r="I13" s="121"/>
      <c r="J13" s="122" t="s">
        <v>142</v>
      </c>
      <c r="K13" s="125">
        <v>5540510010</v>
      </c>
      <c r="L13" s="111"/>
      <c r="M13" s="124">
        <v>1</v>
      </c>
      <c r="N13" s="124">
        <v>2</v>
      </c>
      <c r="O13" s="126">
        <v>0</v>
      </c>
      <c r="P13" s="127">
        <f t="shared" si="0"/>
        <v>800000</v>
      </c>
      <c r="Q13" s="127">
        <f t="shared" si="0"/>
        <v>800000</v>
      </c>
      <c r="R13" s="128">
        <f t="shared" si="0"/>
        <v>800000</v>
      </c>
      <c r="S13" s="108"/>
      <c r="T13" s="92"/>
      <c r="U13" s="92"/>
    </row>
    <row r="14" spans="1:21" ht="24" customHeight="1">
      <c r="A14" s="75"/>
      <c r="B14" s="109"/>
      <c r="C14" s="120"/>
      <c r="D14" s="118"/>
      <c r="E14" s="121"/>
      <c r="F14" s="122"/>
      <c r="G14" s="707" t="s">
        <v>144</v>
      </c>
      <c r="H14" s="707"/>
      <c r="I14" s="707"/>
      <c r="J14" s="708"/>
      <c r="K14" s="125">
        <v>5540510010</v>
      </c>
      <c r="L14" s="111">
        <v>102</v>
      </c>
      <c r="M14" s="124">
        <v>1</v>
      </c>
      <c r="N14" s="124">
        <v>2</v>
      </c>
      <c r="O14" s="126">
        <v>120</v>
      </c>
      <c r="P14" s="127">
        <f>'Приложение 8'!Q15</f>
        <v>800000</v>
      </c>
      <c r="Q14" s="127">
        <f>'Приложение 8'!R15</f>
        <v>800000</v>
      </c>
      <c r="R14" s="128">
        <f>'Приложение 8'!S15</f>
        <v>800000</v>
      </c>
      <c r="S14" s="108" t="s">
        <v>165</v>
      </c>
      <c r="T14" s="92"/>
      <c r="U14" s="92"/>
    </row>
    <row r="15" spans="1:21" ht="17.25" customHeight="1">
      <c r="A15" s="75"/>
      <c r="B15" s="109"/>
      <c r="C15" s="120"/>
      <c r="D15" s="118"/>
      <c r="E15" s="122"/>
      <c r="F15" s="707" t="s">
        <v>146</v>
      </c>
      <c r="G15" s="707"/>
      <c r="H15" s="707"/>
      <c r="I15" s="707"/>
      <c r="J15" s="708"/>
      <c r="K15" s="125">
        <v>5540510020</v>
      </c>
      <c r="L15" s="111">
        <v>104</v>
      </c>
      <c r="M15" s="124">
        <v>0</v>
      </c>
      <c r="N15" s="124">
        <v>0</v>
      </c>
      <c r="O15" s="126">
        <v>0</v>
      </c>
      <c r="P15" s="127">
        <f t="shared" ref="P15:R16" si="1">P16</f>
        <v>1818500</v>
      </c>
      <c r="Q15" s="127">
        <f t="shared" si="1"/>
        <v>1350490</v>
      </c>
      <c r="R15" s="128">
        <f t="shared" si="1"/>
        <v>1480490</v>
      </c>
      <c r="S15" s="108" t="s">
        <v>165</v>
      </c>
      <c r="T15" s="92"/>
      <c r="U15" s="92"/>
    </row>
    <row r="16" spans="1:21" ht="26.25" customHeight="1">
      <c r="A16" s="75"/>
      <c r="B16" s="109"/>
      <c r="C16" s="120"/>
      <c r="D16" s="118"/>
      <c r="E16" s="121"/>
      <c r="F16" s="122"/>
      <c r="G16" s="707" t="s">
        <v>22</v>
      </c>
      <c r="H16" s="707"/>
      <c r="I16" s="707"/>
      <c r="J16" s="708"/>
      <c r="K16" s="125">
        <v>5540510020</v>
      </c>
      <c r="L16" s="111">
        <v>104</v>
      </c>
      <c r="M16" s="124">
        <v>1</v>
      </c>
      <c r="N16" s="124">
        <v>0</v>
      </c>
      <c r="O16" s="126">
        <v>0</v>
      </c>
      <c r="P16" s="127">
        <f t="shared" si="1"/>
        <v>1818500</v>
      </c>
      <c r="Q16" s="127">
        <f t="shared" si="1"/>
        <v>1350490</v>
      </c>
      <c r="R16" s="128">
        <f t="shared" si="1"/>
        <v>1480490</v>
      </c>
      <c r="S16" s="108" t="s">
        <v>165</v>
      </c>
      <c r="T16" s="92"/>
      <c r="U16" s="92"/>
    </row>
    <row r="17" spans="1:21" ht="46.5" customHeight="1">
      <c r="A17" s="75"/>
      <c r="B17" s="109"/>
      <c r="C17" s="120"/>
      <c r="D17" s="118"/>
      <c r="E17" s="121"/>
      <c r="F17" s="122"/>
      <c r="G17" s="121"/>
      <c r="H17" s="121"/>
      <c r="I17" s="121"/>
      <c r="J17" s="122" t="s">
        <v>325</v>
      </c>
      <c r="K17" s="125">
        <v>5540510020</v>
      </c>
      <c r="L17" s="111"/>
      <c r="M17" s="124">
        <v>1</v>
      </c>
      <c r="N17" s="124">
        <v>4</v>
      </c>
      <c r="O17" s="126">
        <v>0</v>
      </c>
      <c r="P17" s="127">
        <f>P18+P19+P20+P24</f>
        <v>1818500</v>
      </c>
      <c r="Q17" s="127">
        <f>Q18+Q19+Q20+Q24</f>
        <v>1350490</v>
      </c>
      <c r="R17" s="128">
        <f>R18+R19+R20+R24</f>
        <v>1480490</v>
      </c>
      <c r="S17" s="108"/>
      <c r="T17" s="92"/>
      <c r="U17" s="92"/>
    </row>
    <row r="18" spans="1:21" ht="24.75" customHeight="1">
      <c r="A18" s="75"/>
      <c r="B18" s="109"/>
      <c r="C18" s="120"/>
      <c r="D18" s="118"/>
      <c r="E18" s="121"/>
      <c r="F18" s="122"/>
      <c r="G18" s="121"/>
      <c r="H18" s="121"/>
      <c r="I18" s="121"/>
      <c r="J18" s="122" t="s">
        <v>144</v>
      </c>
      <c r="K18" s="125">
        <v>5540510020</v>
      </c>
      <c r="L18" s="111"/>
      <c r="M18" s="124">
        <v>1</v>
      </c>
      <c r="N18" s="124">
        <v>4</v>
      </c>
      <c r="O18" s="126">
        <v>120</v>
      </c>
      <c r="P18" s="127">
        <f>'Приложение 8'!Q22</f>
        <v>570000</v>
      </c>
      <c r="Q18" s="127">
        <f>'Приложение 8'!R22</f>
        <v>570000</v>
      </c>
      <c r="R18" s="128">
        <f>'Приложение 8'!S22</f>
        <v>570000</v>
      </c>
      <c r="S18" s="108"/>
      <c r="T18" s="92"/>
      <c r="U18" s="92"/>
    </row>
    <row r="19" spans="1:21" ht="32.25" customHeight="1">
      <c r="A19" s="75"/>
      <c r="B19" s="109"/>
      <c r="C19" s="120"/>
      <c r="D19" s="118"/>
      <c r="E19" s="121"/>
      <c r="F19" s="122"/>
      <c r="G19" s="707" t="s">
        <v>147</v>
      </c>
      <c r="H19" s="707"/>
      <c r="I19" s="707"/>
      <c r="J19" s="708"/>
      <c r="K19" s="125">
        <v>5540510020</v>
      </c>
      <c r="L19" s="111">
        <v>104</v>
      </c>
      <c r="M19" s="124">
        <v>1</v>
      </c>
      <c r="N19" s="124">
        <v>4</v>
      </c>
      <c r="O19" s="126" t="s">
        <v>170</v>
      </c>
      <c r="P19" s="127">
        <f>'Приложение 8'!Q25</f>
        <v>968010</v>
      </c>
      <c r="Q19" s="127">
        <f>'Приложение 8'!R25</f>
        <v>500000</v>
      </c>
      <c r="R19" s="128">
        <f>'Приложение 8'!S25</f>
        <v>630000</v>
      </c>
      <c r="S19" s="108" t="s">
        <v>165</v>
      </c>
      <c r="T19" s="92"/>
      <c r="U19" s="92"/>
    </row>
    <row r="20" spans="1:21" ht="18" customHeight="1">
      <c r="A20" s="75"/>
      <c r="B20" s="109"/>
      <c r="C20" s="134"/>
      <c r="D20" s="135"/>
      <c r="E20" s="136"/>
      <c r="F20" s="137"/>
      <c r="G20" s="136"/>
      <c r="H20" s="136"/>
      <c r="I20" s="136"/>
      <c r="J20" s="138" t="s">
        <v>88</v>
      </c>
      <c r="K20" s="125">
        <v>5540510020</v>
      </c>
      <c r="L20" s="111"/>
      <c r="M20" s="124">
        <v>1</v>
      </c>
      <c r="N20" s="124">
        <v>4</v>
      </c>
      <c r="O20" s="126">
        <v>540</v>
      </c>
      <c r="P20" s="127">
        <f>'Приложение 8'!Q29</f>
        <v>15900</v>
      </c>
      <c r="Q20" s="127">
        <f>'Приложение 8'!R29</f>
        <v>15900</v>
      </c>
      <c r="R20" s="128">
        <f>'Приложение 8'!S29</f>
        <v>15900</v>
      </c>
      <c r="S20" s="108"/>
      <c r="T20" s="92"/>
      <c r="U20" s="92"/>
    </row>
    <row r="21" spans="1:21" ht="61.5" customHeight="1">
      <c r="A21" s="75"/>
      <c r="B21" s="109"/>
      <c r="C21" s="134"/>
      <c r="D21" s="135"/>
      <c r="E21" s="136"/>
      <c r="F21" s="137"/>
      <c r="G21" s="136"/>
      <c r="H21" s="136"/>
      <c r="I21" s="136"/>
      <c r="J21" s="431" t="s">
        <v>148</v>
      </c>
      <c r="K21" s="346">
        <v>5540515010</v>
      </c>
      <c r="L21" s="347"/>
      <c r="M21" s="348">
        <v>0</v>
      </c>
      <c r="N21" s="348">
        <v>0</v>
      </c>
      <c r="O21" s="349">
        <v>0</v>
      </c>
      <c r="P21" s="350">
        <f>P24</f>
        <v>264590</v>
      </c>
      <c r="Q21" s="350">
        <f>Q24</f>
        <v>264590</v>
      </c>
      <c r="R21" s="351">
        <f>R24</f>
        <v>264590</v>
      </c>
      <c r="S21" s="108"/>
      <c r="T21" s="92"/>
      <c r="U21" s="92"/>
    </row>
    <row r="22" spans="1:21" ht="16.5" customHeight="1">
      <c r="A22" s="75"/>
      <c r="B22" s="109"/>
      <c r="C22" s="134"/>
      <c r="D22" s="135"/>
      <c r="E22" s="136"/>
      <c r="F22" s="137"/>
      <c r="G22" s="136"/>
      <c r="H22" s="136"/>
      <c r="I22" s="136"/>
      <c r="J22" s="137" t="s">
        <v>22</v>
      </c>
      <c r="K22" s="125">
        <v>5540515010</v>
      </c>
      <c r="L22" s="111"/>
      <c r="M22" s="124">
        <v>1</v>
      </c>
      <c r="N22" s="124">
        <v>0</v>
      </c>
      <c r="O22" s="126">
        <v>0</v>
      </c>
      <c r="P22" s="127">
        <f t="shared" ref="P22:R23" si="2">P23</f>
        <v>264590</v>
      </c>
      <c r="Q22" s="127">
        <f t="shared" si="2"/>
        <v>264590</v>
      </c>
      <c r="R22" s="128">
        <f t="shared" si="2"/>
        <v>264590</v>
      </c>
      <c r="S22" s="108"/>
      <c r="T22" s="92"/>
      <c r="U22" s="92"/>
    </row>
    <row r="23" spans="1:21" ht="46.5" customHeight="1">
      <c r="A23" s="75"/>
      <c r="B23" s="109"/>
      <c r="C23" s="134"/>
      <c r="D23" s="135"/>
      <c r="E23" s="136"/>
      <c r="F23" s="137"/>
      <c r="G23" s="136"/>
      <c r="H23" s="136"/>
      <c r="I23" s="136"/>
      <c r="J23" s="137" t="s">
        <v>325</v>
      </c>
      <c r="K23" s="125">
        <v>5540515010</v>
      </c>
      <c r="L23" s="111"/>
      <c r="M23" s="124">
        <v>1</v>
      </c>
      <c r="N23" s="124">
        <v>4</v>
      </c>
      <c r="O23" s="126">
        <v>0</v>
      </c>
      <c r="P23" s="127">
        <f t="shared" si="2"/>
        <v>264590</v>
      </c>
      <c r="Q23" s="127">
        <f t="shared" si="2"/>
        <v>264590</v>
      </c>
      <c r="R23" s="128">
        <f t="shared" si="2"/>
        <v>264590</v>
      </c>
      <c r="S23" s="108"/>
      <c r="T23" s="92"/>
      <c r="U23" s="92"/>
    </row>
    <row r="24" spans="1:21" ht="17.25" customHeight="1">
      <c r="A24" s="75"/>
      <c r="B24" s="109"/>
      <c r="C24" s="134"/>
      <c r="D24" s="135"/>
      <c r="E24" s="136"/>
      <c r="F24" s="137"/>
      <c r="G24" s="136"/>
      <c r="H24" s="136"/>
      <c r="I24" s="136"/>
      <c r="J24" s="137" t="s">
        <v>88</v>
      </c>
      <c r="K24" s="125">
        <v>5540515010</v>
      </c>
      <c r="L24" s="111"/>
      <c r="M24" s="124">
        <v>1</v>
      </c>
      <c r="N24" s="124">
        <v>4</v>
      </c>
      <c r="O24" s="126">
        <v>540</v>
      </c>
      <c r="P24" s="127">
        <f>'Приложение 8'!Q31</f>
        <v>264590</v>
      </c>
      <c r="Q24" s="127">
        <f>'Приложение 8'!R31</f>
        <v>264590</v>
      </c>
      <c r="R24" s="128">
        <f>'Приложение 8'!S31</f>
        <v>264590</v>
      </c>
      <c r="S24" s="108"/>
      <c r="T24" s="92"/>
      <c r="U24" s="92"/>
    </row>
    <row r="25" spans="1:21" ht="18" customHeight="1">
      <c r="A25" s="75"/>
      <c r="B25" s="109"/>
      <c r="C25" s="134"/>
      <c r="D25" s="135"/>
      <c r="E25" s="137"/>
      <c r="F25" s="137"/>
      <c r="G25" s="136"/>
      <c r="H25" s="136"/>
      <c r="I25" s="136"/>
      <c r="J25" s="431" t="s">
        <v>408</v>
      </c>
      <c r="K25" s="346">
        <v>5540597080</v>
      </c>
      <c r="L25" s="347"/>
      <c r="M25" s="348">
        <v>0</v>
      </c>
      <c r="N25" s="348">
        <v>0</v>
      </c>
      <c r="O25" s="349">
        <v>0</v>
      </c>
      <c r="P25" s="350">
        <f>P28</f>
        <v>0</v>
      </c>
      <c r="Q25" s="350">
        <f>Q28</f>
        <v>0</v>
      </c>
      <c r="R25" s="351">
        <f>R28</f>
        <v>0</v>
      </c>
      <c r="S25" s="108"/>
      <c r="T25" s="92"/>
      <c r="U25" s="92"/>
    </row>
    <row r="26" spans="1:21" ht="18.75" customHeight="1">
      <c r="A26" s="75"/>
      <c r="B26" s="109"/>
      <c r="C26" s="134"/>
      <c r="D26" s="135"/>
      <c r="E26" s="137"/>
      <c r="F26" s="137"/>
      <c r="G26" s="136"/>
      <c r="H26" s="136"/>
      <c r="I26" s="136"/>
      <c r="J26" s="137" t="s">
        <v>22</v>
      </c>
      <c r="K26" s="404">
        <v>5540597080</v>
      </c>
      <c r="L26" s="111"/>
      <c r="M26" s="124">
        <v>1</v>
      </c>
      <c r="N26" s="124">
        <v>0</v>
      </c>
      <c r="O26" s="126">
        <v>0</v>
      </c>
      <c r="P26" s="127">
        <f t="shared" ref="P26:R27" si="3">P27</f>
        <v>0</v>
      </c>
      <c r="Q26" s="127">
        <f t="shared" si="3"/>
        <v>0</v>
      </c>
      <c r="R26" s="128">
        <f t="shared" si="3"/>
        <v>0</v>
      </c>
      <c r="S26" s="108"/>
      <c r="T26" s="92"/>
      <c r="U26" s="92"/>
    </row>
    <row r="27" spans="1:21" ht="45.75" customHeight="1">
      <c r="A27" s="75"/>
      <c r="B27" s="109"/>
      <c r="C27" s="134"/>
      <c r="D27" s="135"/>
      <c r="E27" s="137"/>
      <c r="F27" s="137"/>
      <c r="G27" s="136"/>
      <c r="H27" s="136"/>
      <c r="I27" s="136"/>
      <c r="J27" s="137" t="s">
        <v>325</v>
      </c>
      <c r="K27" s="404">
        <v>5540597080</v>
      </c>
      <c r="L27" s="111"/>
      <c r="M27" s="124">
        <v>1</v>
      </c>
      <c r="N27" s="124">
        <v>4</v>
      </c>
      <c r="O27" s="126">
        <v>0</v>
      </c>
      <c r="P27" s="127">
        <f t="shared" si="3"/>
        <v>0</v>
      </c>
      <c r="Q27" s="127">
        <f t="shared" si="3"/>
        <v>0</v>
      </c>
      <c r="R27" s="128">
        <f t="shared" si="3"/>
        <v>0</v>
      </c>
      <c r="S27" s="108"/>
      <c r="T27" s="92"/>
      <c r="U27" s="92"/>
    </row>
    <row r="28" spans="1:21" ht="21.75" customHeight="1">
      <c r="A28" s="75"/>
      <c r="B28" s="109"/>
      <c r="C28" s="134"/>
      <c r="D28" s="135"/>
      <c r="E28" s="137"/>
      <c r="F28" s="137"/>
      <c r="G28" s="136"/>
      <c r="H28" s="136"/>
      <c r="I28" s="136"/>
      <c r="J28" s="430" t="s">
        <v>144</v>
      </c>
      <c r="K28" s="404">
        <v>5540597080</v>
      </c>
      <c r="L28" s="402"/>
      <c r="M28" s="124">
        <v>1</v>
      </c>
      <c r="N28" s="124">
        <v>4</v>
      </c>
      <c r="O28" s="126">
        <v>120</v>
      </c>
      <c r="P28" s="406">
        <f>'Приложение 8'!Q33</f>
        <v>0</v>
      </c>
      <c r="Q28" s="406">
        <f>'Приложение 8'!R33</f>
        <v>0</v>
      </c>
      <c r="R28" s="407">
        <f>'Приложение 8'!S33</f>
        <v>0</v>
      </c>
      <c r="S28" s="108"/>
      <c r="T28" s="92"/>
      <c r="U28" s="92"/>
    </row>
    <row r="29" spans="1:21" ht="30" customHeight="1">
      <c r="A29" s="75"/>
      <c r="B29" s="109"/>
      <c r="C29" s="134"/>
      <c r="D29" s="135"/>
      <c r="E29" s="137"/>
      <c r="F29" s="137"/>
      <c r="G29" s="136"/>
      <c r="H29" s="136"/>
      <c r="I29" s="136"/>
      <c r="J29" s="429" t="s">
        <v>150</v>
      </c>
      <c r="K29" s="346">
        <v>5540510080</v>
      </c>
      <c r="L29" s="347"/>
      <c r="M29" s="348">
        <v>0</v>
      </c>
      <c r="N29" s="348">
        <v>0</v>
      </c>
      <c r="O29" s="349">
        <v>0</v>
      </c>
      <c r="P29" s="350">
        <f>P32</f>
        <v>0</v>
      </c>
      <c r="Q29" s="350">
        <f>Q32</f>
        <v>0</v>
      </c>
      <c r="R29" s="351">
        <f>R32</f>
        <v>0</v>
      </c>
      <c r="S29" s="108"/>
      <c r="T29" s="92"/>
      <c r="U29" s="92"/>
    </row>
    <row r="30" spans="1:21" ht="15.75" customHeight="1">
      <c r="A30" s="75"/>
      <c r="B30" s="109"/>
      <c r="C30" s="134"/>
      <c r="D30" s="135"/>
      <c r="E30" s="137"/>
      <c r="F30" s="137"/>
      <c r="G30" s="136"/>
      <c r="H30" s="136"/>
      <c r="I30" s="136"/>
      <c r="J30" s="138" t="s">
        <v>22</v>
      </c>
      <c r="K30" s="125">
        <v>5540510080</v>
      </c>
      <c r="L30" s="111"/>
      <c r="M30" s="124">
        <v>1</v>
      </c>
      <c r="N30" s="124">
        <v>0</v>
      </c>
      <c r="O30" s="126">
        <v>0</v>
      </c>
      <c r="P30" s="127">
        <f t="shared" ref="P30:R31" si="4">P31</f>
        <v>0</v>
      </c>
      <c r="Q30" s="127">
        <f t="shared" si="4"/>
        <v>0</v>
      </c>
      <c r="R30" s="128">
        <f t="shared" si="4"/>
        <v>0</v>
      </c>
      <c r="S30" s="108"/>
      <c r="T30" s="92"/>
      <c r="U30" s="92"/>
    </row>
    <row r="31" spans="1:21" ht="30.75" customHeight="1">
      <c r="A31" s="75"/>
      <c r="B31" s="109"/>
      <c r="C31" s="134"/>
      <c r="D31" s="135"/>
      <c r="E31" s="137"/>
      <c r="F31" s="137"/>
      <c r="G31" s="136"/>
      <c r="H31" s="136"/>
      <c r="I31" s="136"/>
      <c r="J31" s="138" t="s">
        <v>216</v>
      </c>
      <c r="K31" s="125">
        <v>5540510080</v>
      </c>
      <c r="L31" s="111"/>
      <c r="M31" s="124">
        <v>1</v>
      </c>
      <c r="N31" s="124">
        <v>6</v>
      </c>
      <c r="O31" s="126">
        <v>0</v>
      </c>
      <c r="P31" s="127">
        <f t="shared" si="4"/>
        <v>0</v>
      </c>
      <c r="Q31" s="127">
        <f t="shared" si="4"/>
        <v>0</v>
      </c>
      <c r="R31" s="128">
        <f t="shared" si="4"/>
        <v>0</v>
      </c>
      <c r="S31" s="108"/>
      <c r="T31" s="92"/>
      <c r="U31" s="92"/>
    </row>
    <row r="32" spans="1:21" ht="17.25" customHeight="1">
      <c r="A32" s="75"/>
      <c r="B32" s="109"/>
      <c r="C32" s="134"/>
      <c r="D32" s="135"/>
      <c r="E32" s="137"/>
      <c r="F32" s="137"/>
      <c r="G32" s="136"/>
      <c r="H32" s="136"/>
      <c r="I32" s="136"/>
      <c r="J32" s="137" t="s">
        <v>88</v>
      </c>
      <c r="K32" s="125">
        <v>5540510080</v>
      </c>
      <c r="L32" s="111"/>
      <c r="M32" s="124">
        <v>1</v>
      </c>
      <c r="N32" s="124">
        <v>6</v>
      </c>
      <c r="O32" s="126">
        <v>540</v>
      </c>
      <c r="P32" s="127">
        <f>'Приложение 8'!Q41</f>
        <v>0</v>
      </c>
      <c r="Q32" s="127">
        <f>'Приложение 8'!R41</f>
        <v>0</v>
      </c>
      <c r="R32" s="128">
        <f>'Приложение 8'!S41</f>
        <v>0</v>
      </c>
      <c r="S32" s="108"/>
      <c r="T32" s="92"/>
      <c r="U32" s="92"/>
    </row>
    <row r="33" spans="1:21" ht="16.5" customHeight="1">
      <c r="A33" s="75"/>
      <c r="B33" s="109"/>
      <c r="C33" s="134"/>
      <c r="D33" s="135"/>
      <c r="E33" s="137"/>
      <c r="F33" s="137"/>
      <c r="G33" s="136"/>
      <c r="H33" s="136"/>
      <c r="I33" s="136"/>
      <c r="J33" s="431" t="s">
        <v>22</v>
      </c>
      <c r="K33" s="346">
        <v>5540595100</v>
      </c>
      <c r="L33" s="347"/>
      <c r="M33" s="348">
        <v>1</v>
      </c>
      <c r="N33" s="348">
        <v>0</v>
      </c>
      <c r="O33" s="349">
        <v>0</v>
      </c>
      <c r="P33" s="350">
        <f>P37</f>
        <v>1000</v>
      </c>
      <c r="Q33" s="350">
        <f>Q37</f>
        <v>1000</v>
      </c>
      <c r="R33" s="351">
        <f>R37</f>
        <v>1000</v>
      </c>
      <c r="S33" s="108"/>
      <c r="T33" s="92"/>
      <c r="U33" s="92"/>
    </row>
    <row r="34" spans="1:21" ht="16.5" customHeight="1">
      <c r="A34" s="75"/>
      <c r="B34" s="109"/>
      <c r="C34" s="134"/>
      <c r="D34" s="135"/>
      <c r="E34" s="137"/>
      <c r="F34" s="137"/>
      <c r="G34" s="136"/>
      <c r="H34" s="136"/>
      <c r="I34" s="136"/>
      <c r="J34" s="137" t="s">
        <v>25</v>
      </c>
      <c r="K34" s="125">
        <v>5540595100</v>
      </c>
      <c r="L34" s="111"/>
      <c r="M34" s="124">
        <v>1</v>
      </c>
      <c r="N34" s="124">
        <v>13</v>
      </c>
      <c r="O34" s="126">
        <v>0</v>
      </c>
      <c r="P34" s="127">
        <f t="shared" ref="P34:R36" si="5">P35</f>
        <v>1000</v>
      </c>
      <c r="Q34" s="127">
        <f t="shared" si="5"/>
        <v>1000</v>
      </c>
      <c r="R34" s="128">
        <f t="shared" si="5"/>
        <v>1000</v>
      </c>
      <c r="S34" s="108"/>
      <c r="T34" s="92"/>
      <c r="U34" s="92"/>
    </row>
    <row r="35" spans="1:21" ht="15.75" customHeight="1">
      <c r="A35" s="75"/>
      <c r="B35" s="109"/>
      <c r="C35" s="134"/>
      <c r="D35" s="135"/>
      <c r="E35" s="137"/>
      <c r="F35" s="137"/>
      <c r="G35" s="136"/>
      <c r="H35" s="136"/>
      <c r="I35" s="136"/>
      <c r="J35" s="137" t="s">
        <v>398</v>
      </c>
      <c r="K35" s="125">
        <v>5540595100</v>
      </c>
      <c r="L35" s="111"/>
      <c r="M35" s="124">
        <v>1</v>
      </c>
      <c r="N35" s="124">
        <v>13</v>
      </c>
      <c r="O35" s="126">
        <v>0</v>
      </c>
      <c r="P35" s="127">
        <f t="shared" si="5"/>
        <v>1000</v>
      </c>
      <c r="Q35" s="127">
        <f t="shared" si="5"/>
        <v>1000</v>
      </c>
      <c r="R35" s="128">
        <f t="shared" si="5"/>
        <v>1000</v>
      </c>
      <c r="S35" s="108"/>
      <c r="T35" s="92"/>
      <c r="U35" s="92"/>
    </row>
    <row r="36" spans="1:21" ht="17.25" customHeight="1">
      <c r="A36" s="75"/>
      <c r="B36" s="109"/>
      <c r="C36" s="134"/>
      <c r="D36" s="135"/>
      <c r="E36" s="137"/>
      <c r="F36" s="137"/>
      <c r="G36" s="136"/>
      <c r="H36" s="136"/>
      <c r="I36" s="136"/>
      <c r="J36" s="137" t="s">
        <v>171</v>
      </c>
      <c r="K36" s="125">
        <v>5540595100</v>
      </c>
      <c r="L36" s="111"/>
      <c r="M36" s="124">
        <v>1</v>
      </c>
      <c r="N36" s="124">
        <v>13</v>
      </c>
      <c r="O36" s="126">
        <v>800</v>
      </c>
      <c r="P36" s="127">
        <f t="shared" si="5"/>
        <v>1000</v>
      </c>
      <c r="Q36" s="127">
        <f t="shared" si="5"/>
        <v>1000</v>
      </c>
      <c r="R36" s="128">
        <f t="shared" si="5"/>
        <v>1000</v>
      </c>
      <c r="S36" s="108"/>
      <c r="T36" s="92"/>
      <c r="U36" s="92"/>
    </row>
    <row r="37" spans="1:21" ht="20.25" customHeight="1">
      <c r="A37" s="75"/>
      <c r="B37" s="109"/>
      <c r="C37" s="134"/>
      <c r="D37" s="135"/>
      <c r="E37" s="137"/>
      <c r="F37" s="137"/>
      <c r="G37" s="136"/>
      <c r="H37" s="136"/>
      <c r="I37" s="136"/>
      <c r="J37" s="137" t="s">
        <v>172</v>
      </c>
      <c r="K37" s="125">
        <v>5540595100</v>
      </c>
      <c r="L37" s="111"/>
      <c r="M37" s="124">
        <v>1</v>
      </c>
      <c r="N37" s="124">
        <v>13</v>
      </c>
      <c r="O37" s="126">
        <v>850</v>
      </c>
      <c r="P37" s="127">
        <f>'Приложение 8'!Q52</f>
        <v>1000</v>
      </c>
      <c r="Q37" s="127">
        <f>'Приложение 8'!R52</f>
        <v>1000</v>
      </c>
      <c r="R37" s="128">
        <f>'Приложение 8'!S52</f>
        <v>1000</v>
      </c>
      <c r="S37" s="108"/>
      <c r="T37" s="92"/>
      <c r="U37" s="92"/>
    </row>
    <row r="38" spans="1:21" ht="30.75" customHeight="1">
      <c r="A38" s="75"/>
      <c r="B38" s="109"/>
      <c r="C38" s="120"/>
      <c r="D38" s="118"/>
      <c r="E38" s="122"/>
      <c r="F38" s="709" t="s">
        <v>396</v>
      </c>
      <c r="G38" s="709"/>
      <c r="H38" s="709"/>
      <c r="I38" s="709"/>
      <c r="J38" s="710"/>
      <c r="K38" s="390">
        <v>5540000000</v>
      </c>
      <c r="L38" s="388">
        <v>203</v>
      </c>
      <c r="M38" s="389">
        <v>0</v>
      </c>
      <c r="N38" s="389">
        <v>0</v>
      </c>
      <c r="O38" s="391">
        <v>0</v>
      </c>
      <c r="P38" s="392">
        <f t="shared" ref="P38:R40" si="6">P39</f>
        <v>128500</v>
      </c>
      <c r="Q38" s="392">
        <f t="shared" si="6"/>
        <v>134500</v>
      </c>
      <c r="R38" s="393">
        <f t="shared" si="6"/>
        <v>139400</v>
      </c>
      <c r="S38" s="108" t="s">
        <v>165</v>
      </c>
      <c r="T38" s="92"/>
      <c r="U38" s="92"/>
    </row>
    <row r="39" spans="1:21" ht="30.75" customHeight="1">
      <c r="A39" s="75"/>
      <c r="B39" s="109"/>
      <c r="C39" s="120"/>
      <c r="D39" s="118"/>
      <c r="E39" s="121"/>
      <c r="F39" s="122"/>
      <c r="G39" s="711" t="s">
        <v>174</v>
      </c>
      <c r="H39" s="711"/>
      <c r="I39" s="711"/>
      <c r="J39" s="712"/>
      <c r="K39" s="346">
        <v>5540551180</v>
      </c>
      <c r="L39" s="347">
        <v>203</v>
      </c>
      <c r="M39" s="348">
        <v>0</v>
      </c>
      <c r="N39" s="348">
        <v>0</v>
      </c>
      <c r="O39" s="349">
        <v>0</v>
      </c>
      <c r="P39" s="350">
        <f t="shared" si="6"/>
        <v>128500</v>
      </c>
      <c r="Q39" s="350">
        <f t="shared" si="6"/>
        <v>134500</v>
      </c>
      <c r="R39" s="351">
        <f t="shared" si="6"/>
        <v>139400</v>
      </c>
      <c r="S39" s="108" t="s">
        <v>165</v>
      </c>
      <c r="T39" s="92"/>
      <c r="U39" s="92"/>
    </row>
    <row r="40" spans="1:21" ht="21.75" customHeight="1">
      <c r="A40" s="75"/>
      <c r="B40" s="109"/>
      <c r="C40" s="120"/>
      <c r="D40" s="118"/>
      <c r="E40" s="121"/>
      <c r="F40" s="122"/>
      <c r="G40" s="121"/>
      <c r="H40" s="121"/>
      <c r="I40" s="121"/>
      <c r="J40" s="122" t="s">
        <v>27</v>
      </c>
      <c r="K40" s="125">
        <v>5540551180</v>
      </c>
      <c r="L40" s="111"/>
      <c r="M40" s="124">
        <v>2</v>
      </c>
      <c r="N40" s="124">
        <v>0</v>
      </c>
      <c r="O40" s="126">
        <v>0</v>
      </c>
      <c r="P40" s="127">
        <f t="shared" si="6"/>
        <v>128500</v>
      </c>
      <c r="Q40" s="127">
        <f t="shared" si="6"/>
        <v>134500</v>
      </c>
      <c r="R40" s="128">
        <f t="shared" si="6"/>
        <v>139400</v>
      </c>
      <c r="S40" s="108"/>
      <c r="T40" s="92"/>
      <c r="U40" s="92"/>
    </row>
    <row r="41" spans="1:21" ht="18.75" customHeight="1">
      <c r="A41" s="75"/>
      <c r="B41" s="109"/>
      <c r="C41" s="120"/>
      <c r="D41" s="118"/>
      <c r="E41" s="121"/>
      <c r="F41" s="122"/>
      <c r="G41" s="121"/>
      <c r="H41" s="121"/>
      <c r="I41" s="121"/>
      <c r="J41" s="122" t="s">
        <v>29</v>
      </c>
      <c r="K41" s="125">
        <v>5540551180</v>
      </c>
      <c r="L41" s="111"/>
      <c r="M41" s="124">
        <v>2</v>
      </c>
      <c r="N41" s="124">
        <v>3</v>
      </c>
      <c r="O41" s="126">
        <v>0</v>
      </c>
      <c r="P41" s="127">
        <f>P42+P43</f>
        <v>128500</v>
      </c>
      <c r="Q41" s="127">
        <f>Q42+Q43</f>
        <v>134500</v>
      </c>
      <c r="R41" s="128">
        <f>R42+R43</f>
        <v>139400</v>
      </c>
      <c r="S41" s="108"/>
      <c r="T41" s="92"/>
      <c r="U41" s="92"/>
    </row>
    <row r="42" spans="1:21" ht="24.75" customHeight="1">
      <c r="A42" s="75"/>
      <c r="B42" s="109"/>
      <c r="C42" s="120"/>
      <c r="D42" s="118"/>
      <c r="E42" s="121"/>
      <c r="F42" s="122"/>
      <c r="G42" s="121"/>
      <c r="H42" s="121"/>
      <c r="I42" s="121"/>
      <c r="J42" s="122" t="s">
        <v>144</v>
      </c>
      <c r="K42" s="125">
        <v>5540551180</v>
      </c>
      <c r="L42" s="111"/>
      <c r="M42" s="124">
        <v>2</v>
      </c>
      <c r="N42" s="124">
        <v>3</v>
      </c>
      <c r="O42" s="126">
        <v>120</v>
      </c>
      <c r="P42" s="127">
        <f>'Приложение 8'!Q59</f>
        <v>128000</v>
      </c>
      <c r="Q42" s="127">
        <f>'Приложение 8'!R59</f>
        <v>133000</v>
      </c>
      <c r="R42" s="128">
        <f>'Приложение 8'!S59</f>
        <v>139000</v>
      </c>
      <c r="S42" s="108"/>
      <c r="T42" s="92"/>
      <c r="U42" s="92"/>
    </row>
    <row r="43" spans="1:21" ht="33.75" customHeight="1">
      <c r="A43" s="75"/>
      <c r="B43" s="109"/>
      <c r="C43" s="120"/>
      <c r="D43" s="118"/>
      <c r="E43" s="121"/>
      <c r="F43" s="122"/>
      <c r="G43" s="121"/>
      <c r="H43" s="121"/>
      <c r="I43" s="121"/>
      <c r="J43" s="122" t="s">
        <v>155</v>
      </c>
      <c r="K43" s="125">
        <v>5540551180</v>
      </c>
      <c r="L43" s="111">
        <v>203</v>
      </c>
      <c r="M43" s="124">
        <v>2</v>
      </c>
      <c r="N43" s="124">
        <v>3</v>
      </c>
      <c r="O43" s="126">
        <v>240</v>
      </c>
      <c r="P43" s="127">
        <f>'Приложение 8'!Q62</f>
        <v>500</v>
      </c>
      <c r="Q43" s="127">
        <f>'Приложение 8'!R62</f>
        <v>1500</v>
      </c>
      <c r="R43" s="128">
        <f>'Приложение 8'!S62</f>
        <v>400</v>
      </c>
      <c r="S43" s="108"/>
      <c r="T43" s="92"/>
      <c r="U43" s="92"/>
    </row>
    <row r="44" spans="1:21" ht="21.75" customHeight="1">
      <c r="A44" s="75"/>
      <c r="B44" s="109"/>
      <c r="C44" s="120"/>
      <c r="D44" s="118"/>
      <c r="E44" s="122"/>
      <c r="F44" s="709" t="s">
        <v>395</v>
      </c>
      <c r="G44" s="709"/>
      <c r="H44" s="709"/>
      <c r="I44" s="709"/>
      <c r="J44" s="710"/>
      <c r="K44" s="390">
        <v>5540000000</v>
      </c>
      <c r="L44" s="388">
        <v>310</v>
      </c>
      <c r="M44" s="389">
        <v>0</v>
      </c>
      <c r="N44" s="389">
        <v>0</v>
      </c>
      <c r="O44" s="391">
        <v>0</v>
      </c>
      <c r="P44" s="392">
        <f>P45+P49</f>
        <v>202000</v>
      </c>
      <c r="Q44" s="392">
        <f>Q45+Q49</f>
        <v>318510</v>
      </c>
      <c r="R44" s="393">
        <f>R45+R49</f>
        <v>309510</v>
      </c>
      <c r="S44" s="108" t="s">
        <v>165</v>
      </c>
      <c r="T44" s="92"/>
      <c r="U44" s="92"/>
    </row>
    <row r="45" spans="1:21" ht="33.75" customHeight="1">
      <c r="A45" s="75"/>
      <c r="B45" s="109"/>
      <c r="C45" s="120"/>
      <c r="D45" s="118"/>
      <c r="E45" s="122"/>
      <c r="F45" s="122"/>
      <c r="G45" s="121"/>
      <c r="H45" s="121"/>
      <c r="I45" s="121"/>
      <c r="J45" s="364" t="s">
        <v>214</v>
      </c>
      <c r="K45" s="346">
        <v>5540120040</v>
      </c>
      <c r="L45" s="347"/>
      <c r="M45" s="348">
        <v>0</v>
      </c>
      <c r="N45" s="348">
        <v>0</v>
      </c>
      <c r="O45" s="349">
        <v>0</v>
      </c>
      <c r="P45" s="350">
        <f>P48</f>
        <v>2000</v>
      </c>
      <c r="Q45" s="350">
        <f>Q48</f>
        <v>2000</v>
      </c>
      <c r="R45" s="351">
        <f>R48</f>
        <v>2000</v>
      </c>
      <c r="S45" s="108"/>
      <c r="T45" s="92"/>
      <c r="U45" s="92"/>
    </row>
    <row r="46" spans="1:21" ht="20.25" customHeight="1">
      <c r="A46" s="75"/>
      <c r="B46" s="109"/>
      <c r="C46" s="120"/>
      <c r="D46" s="118"/>
      <c r="E46" s="122"/>
      <c r="F46" s="122"/>
      <c r="G46" s="121"/>
      <c r="H46" s="121"/>
      <c r="I46" s="121"/>
      <c r="J46" s="122" t="s">
        <v>326</v>
      </c>
      <c r="K46" s="125">
        <v>5540120040</v>
      </c>
      <c r="L46" s="111"/>
      <c r="M46" s="124">
        <v>3</v>
      </c>
      <c r="N46" s="124">
        <v>14</v>
      </c>
      <c r="O46" s="126">
        <v>0</v>
      </c>
      <c r="P46" s="127">
        <f t="shared" ref="P46:R47" si="7">P47</f>
        <v>2000</v>
      </c>
      <c r="Q46" s="127">
        <f t="shared" si="7"/>
        <v>2000</v>
      </c>
      <c r="R46" s="128">
        <f t="shared" si="7"/>
        <v>2000</v>
      </c>
      <c r="S46" s="108"/>
      <c r="T46" s="92"/>
      <c r="U46" s="92"/>
    </row>
    <row r="47" spans="1:21" ht="19.5" customHeight="1">
      <c r="A47" s="75"/>
      <c r="B47" s="109"/>
      <c r="C47" s="120"/>
      <c r="D47" s="118"/>
      <c r="E47" s="122"/>
      <c r="F47" s="122"/>
      <c r="G47" s="121"/>
      <c r="H47" s="121"/>
      <c r="I47" s="121"/>
      <c r="J47" s="122" t="s">
        <v>213</v>
      </c>
      <c r="K47" s="125">
        <v>5540120040</v>
      </c>
      <c r="L47" s="111"/>
      <c r="M47" s="124">
        <v>3</v>
      </c>
      <c r="N47" s="124">
        <v>14</v>
      </c>
      <c r="O47" s="126">
        <v>0</v>
      </c>
      <c r="P47" s="127">
        <f t="shared" si="7"/>
        <v>2000</v>
      </c>
      <c r="Q47" s="127">
        <f t="shared" si="7"/>
        <v>2000</v>
      </c>
      <c r="R47" s="128">
        <f t="shared" si="7"/>
        <v>2000</v>
      </c>
      <c r="S47" s="108"/>
      <c r="T47" s="92"/>
      <c r="U47" s="92"/>
    </row>
    <row r="48" spans="1:21" ht="33.75" customHeight="1">
      <c r="A48" s="75"/>
      <c r="B48" s="109"/>
      <c r="C48" s="120"/>
      <c r="D48" s="118"/>
      <c r="E48" s="122"/>
      <c r="F48" s="122"/>
      <c r="G48" s="121"/>
      <c r="H48" s="121"/>
      <c r="I48" s="121"/>
      <c r="J48" s="122" t="s">
        <v>155</v>
      </c>
      <c r="K48" s="125">
        <v>5540120040</v>
      </c>
      <c r="L48" s="111"/>
      <c r="M48" s="124">
        <v>3</v>
      </c>
      <c r="N48" s="124">
        <v>14</v>
      </c>
      <c r="O48" s="126">
        <v>240</v>
      </c>
      <c r="P48" s="127">
        <f>'Приложение 8'!Q70</f>
        <v>2000</v>
      </c>
      <c r="Q48" s="127">
        <f>'Приложение 8'!R70</f>
        <v>2000</v>
      </c>
      <c r="R48" s="128">
        <f>'Приложение 8'!S70</f>
        <v>2000</v>
      </c>
      <c r="S48" s="108"/>
      <c r="T48" s="92"/>
      <c r="U48" s="92"/>
    </row>
    <row r="49" spans="1:21" ht="33" customHeight="1">
      <c r="A49" s="75"/>
      <c r="B49" s="109"/>
      <c r="C49" s="120"/>
      <c r="D49" s="118"/>
      <c r="E49" s="122"/>
      <c r="F49" s="122"/>
      <c r="G49" s="121"/>
      <c r="H49" s="121"/>
      <c r="I49" s="121"/>
      <c r="J49" s="364" t="s">
        <v>175</v>
      </c>
      <c r="K49" s="346">
        <v>5530095020</v>
      </c>
      <c r="L49" s="347">
        <v>310</v>
      </c>
      <c r="M49" s="348">
        <v>0</v>
      </c>
      <c r="N49" s="348">
        <v>0</v>
      </c>
      <c r="O49" s="349">
        <v>0</v>
      </c>
      <c r="P49" s="350">
        <f>P52</f>
        <v>200000</v>
      </c>
      <c r="Q49" s="350">
        <f>Q52</f>
        <v>316510</v>
      </c>
      <c r="R49" s="351">
        <f>R52</f>
        <v>307510</v>
      </c>
      <c r="S49" s="108"/>
      <c r="T49" s="92"/>
      <c r="U49" s="92"/>
    </row>
    <row r="50" spans="1:21" ht="15.75" customHeight="1">
      <c r="A50" s="75"/>
      <c r="B50" s="109"/>
      <c r="C50" s="120"/>
      <c r="D50" s="118"/>
      <c r="E50" s="122"/>
      <c r="F50" s="122"/>
      <c r="G50" s="121"/>
      <c r="H50" s="121"/>
      <c r="I50" s="121"/>
      <c r="J50" s="122" t="s">
        <v>326</v>
      </c>
      <c r="K50" s="125">
        <v>5530095020</v>
      </c>
      <c r="L50" s="111">
        <v>310</v>
      </c>
      <c r="M50" s="124">
        <v>3</v>
      </c>
      <c r="N50" s="124">
        <v>0</v>
      </c>
      <c r="O50" s="126">
        <v>0</v>
      </c>
      <c r="P50" s="127">
        <f t="shared" ref="P50:R51" si="8">P51</f>
        <v>200000</v>
      </c>
      <c r="Q50" s="127">
        <f t="shared" si="8"/>
        <v>316510</v>
      </c>
      <c r="R50" s="128">
        <f t="shared" si="8"/>
        <v>307510</v>
      </c>
      <c r="S50" s="108"/>
      <c r="T50" s="92"/>
      <c r="U50" s="92"/>
    </row>
    <row r="51" spans="1:21" ht="33" customHeight="1">
      <c r="A51" s="75"/>
      <c r="B51" s="109"/>
      <c r="C51" s="120"/>
      <c r="D51" s="118"/>
      <c r="E51" s="122"/>
      <c r="F51" s="122"/>
      <c r="G51" s="121"/>
      <c r="H51" s="121"/>
      <c r="I51" s="121"/>
      <c r="J51" s="122" t="s">
        <v>327</v>
      </c>
      <c r="K51" s="125">
        <v>5530095020</v>
      </c>
      <c r="L51" s="111">
        <v>310</v>
      </c>
      <c r="M51" s="124">
        <v>3</v>
      </c>
      <c r="N51" s="124">
        <v>10</v>
      </c>
      <c r="O51" s="126">
        <v>0</v>
      </c>
      <c r="P51" s="127">
        <f t="shared" si="8"/>
        <v>200000</v>
      </c>
      <c r="Q51" s="127">
        <f t="shared" si="8"/>
        <v>316510</v>
      </c>
      <c r="R51" s="128">
        <f t="shared" si="8"/>
        <v>307510</v>
      </c>
      <c r="S51" s="108"/>
      <c r="T51" s="92"/>
      <c r="U51" s="92"/>
    </row>
    <row r="52" spans="1:21" ht="28.5" customHeight="1">
      <c r="A52" s="75"/>
      <c r="B52" s="109"/>
      <c r="C52" s="120"/>
      <c r="D52" s="118"/>
      <c r="E52" s="122"/>
      <c r="F52" s="122"/>
      <c r="G52" s="121"/>
      <c r="H52" s="121"/>
      <c r="I52" s="121"/>
      <c r="J52" s="122" t="s">
        <v>155</v>
      </c>
      <c r="K52" s="125">
        <v>5540195020</v>
      </c>
      <c r="L52" s="111">
        <v>310</v>
      </c>
      <c r="M52" s="124">
        <v>3</v>
      </c>
      <c r="N52" s="124">
        <v>10</v>
      </c>
      <c r="O52" s="126">
        <v>240</v>
      </c>
      <c r="P52" s="127">
        <f>'Приложение 8'!Q73</f>
        <v>200000</v>
      </c>
      <c r="Q52" s="127">
        <f>'Приложение 8'!R73</f>
        <v>316510</v>
      </c>
      <c r="R52" s="128">
        <f>'Приложение 8'!S73</f>
        <v>307510</v>
      </c>
      <c r="S52" s="108"/>
      <c r="T52" s="92"/>
      <c r="U52" s="92"/>
    </row>
    <row r="53" spans="1:21" ht="37.5" customHeight="1">
      <c r="A53" s="75"/>
      <c r="B53" s="109"/>
      <c r="C53" s="120"/>
      <c r="D53" s="119"/>
      <c r="E53" s="709" t="s">
        <v>394</v>
      </c>
      <c r="F53" s="709"/>
      <c r="G53" s="709"/>
      <c r="H53" s="709"/>
      <c r="I53" s="709"/>
      <c r="J53" s="710"/>
      <c r="K53" s="390">
        <v>5540000000</v>
      </c>
      <c r="L53" s="388">
        <v>409</v>
      </c>
      <c r="M53" s="389">
        <v>0</v>
      </c>
      <c r="N53" s="389">
        <v>0</v>
      </c>
      <c r="O53" s="391">
        <v>0</v>
      </c>
      <c r="P53" s="392">
        <f>P54+P58+P62</f>
        <v>800000</v>
      </c>
      <c r="Q53" s="392">
        <f>Q54+Q58+Q62</f>
        <v>825000</v>
      </c>
      <c r="R53" s="393">
        <f>R54+R58+R62</f>
        <v>800000</v>
      </c>
      <c r="S53" s="108" t="s">
        <v>165</v>
      </c>
      <c r="T53" s="92"/>
      <c r="U53" s="92"/>
    </row>
    <row r="54" spans="1:21" ht="37.5" customHeight="1">
      <c r="A54" s="75"/>
      <c r="B54" s="109"/>
      <c r="C54" s="120"/>
      <c r="D54" s="119"/>
      <c r="E54" s="122"/>
      <c r="F54" s="121"/>
      <c r="G54" s="121"/>
      <c r="H54" s="121"/>
      <c r="I54" s="121"/>
      <c r="J54" s="364" t="s">
        <v>411</v>
      </c>
      <c r="K54" s="346" t="s">
        <v>412</v>
      </c>
      <c r="L54" s="347"/>
      <c r="M54" s="348">
        <v>0</v>
      </c>
      <c r="N54" s="348">
        <v>0</v>
      </c>
      <c r="O54" s="349">
        <v>0</v>
      </c>
      <c r="P54" s="350">
        <f>P57</f>
        <v>0</v>
      </c>
      <c r="Q54" s="350">
        <f>Q57</f>
        <v>0</v>
      </c>
      <c r="R54" s="351">
        <f>R57</f>
        <v>0</v>
      </c>
      <c r="S54" s="108"/>
      <c r="T54" s="92"/>
      <c r="U54" s="92"/>
    </row>
    <row r="55" spans="1:21" ht="18" customHeight="1">
      <c r="A55" s="75"/>
      <c r="B55" s="109"/>
      <c r="C55" s="120"/>
      <c r="D55" s="119"/>
      <c r="E55" s="122"/>
      <c r="F55" s="121"/>
      <c r="G55" s="121"/>
      <c r="H55" s="121"/>
      <c r="I55" s="121"/>
      <c r="J55" s="122" t="s">
        <v>37</v>
      </c>
      <c r="K55" s="125" t="s">
        <v>412</v>
      </c>
      <c r="L55" s="111"/>
      <c r="M55" s="124">
        <v>4</v>
      </c>
      <c r="N55" s="124">
        <v>9</v>
      </c>
      <c r="O55" s="126">
        <v>0</v>
      </c>
      <c r="P55" s="127">
        <f t="shared" ref="P55:R56" si="9">P56</f>
        <v>0</v>
      </c>
      <c r="Q55" s="127">
        <f t="shared" si="9"/>
        <v>0</v>
      </c>
      <c r="R55" s="128">
        <f t="shared" si="9"/>
        <v>0</v>
      </c>
      <c r="S55" s="108"/>
      <c r="T55" s="92"/>
      <c r="U55" s="92"/>
    </row>
    <row r="56" spans="1:21" ht="18.75" customHeight="1">
      <c r="A56" s="75"/>
      <c r="B56" s="109"/>
      <c r="C56" s="120"/>
      <c r="D56" s="119"/>
      <c r="E56" s="122"/>
      <c r="F56" s="121"/>
      <c r="G56" s="121"/>
      <c r="H56" s="121"/>
      <c r="I56" s="121"/>
      <c r="J56" s="122" t="s">
        <v>42</v>
      </c>
      <c r="K56" s="125" t="s">
        <v>412</v>
      </c>
      <c r="L56" s="111"/>
      <c r="M56" s="124">
        <v>4</v>
      </c>
      <c r="N56" s="124">
        <v>9</v>
      </c>
      <c r="O56" s="126">
        <v>0</v>
      </c>
      <c r="P56" s="127">
        <f t="shared" si="9"/>
        <v>0</v>
      </c>
      <c r="Q56" s="127">
        <f t="shared" si="9"/>
        <v>0</v>
      </c>
      <c r="R56" s="128">
        <f t="shared" si="9"/>
        <v>0</v>
      </c>
      <c r="S56" s="108"/>
      <c r="T56" s="92"/>
      <c r="U56" s="92"/>
    </row>
    <row r="57" spans="1:21" ht="34.5" customHeight="1">
      <c r="A57" s="75"/>
      <c r="B57" s="109"/>
      <c r="C57" s="120"/>
      <c r="D57" s="119"/>
      <c r="E57" s="122"/>
      <c r="F57" s="121"/>
      <c r="G57" s="121"/>
      <c r="H57" s="121"/>
      <c r="I57" s="121"/>
      <c r="J57" s="122" t="s">
        <v>155</v>
      </c>
      <c r="K57" s="125" t="s">
        <v>412</v>
      </c>
      <c r="L57" s="111"/>
      <c r="M57" s="124">
        <v>4</v>
      </c>
      <c r="N57" s="124">
        <v>9</v>
      </c>
      <c r="O57" s="126">
        <v>240</v>
      </c>
      <c r="P57" s="127">
        <f>'Приложение 8'!Q85</f>
        <v>0</v>
      </c>
      <c r="Q57" s="127">
        <f>'Приложение 8'!R85</f>
        <v>0</v>
      </c>
      <c r="R57" s="128">
        <f>'Приложение 8'!S85</f>
        <v>0</v>
      </c>
      <c r="S57" s="108"/>
      <c r="T57" s="92"/>
      <c r="U57" s="92"/>
    </row>
    <row r="58" spans="1:21" ht="32.25" customHeight="1">
      <c r="A58" s="75"/>
      <c r="B58" s="109"/>
      <c r="C58" s="120"/>
      <c r="D58" s="118"/>
      <c r="E58" s="122"/>
      <c r="F58" s="711" t="s">
        <v>176</v>
      </c>
      <c r="G58" s="711"/>
      <c r="H58" s="711"/>
      <c r="I58" s="711"/>
      <c r="J58" s="712"/>
      <c r="K58" s="346">
        <v>5540295280</v>
      </c>
      <c r="L58" s="347">
        <v>409</v>
      </c>
      <c r="M58" s="348">
        <v>0</v>
      </c>
      <c r="N58" s="348">
        <v>0</v>
      </c>
      <c r="O58" s="349">
        <v>0</v>
      </c>
      <c r="P58" s="350">
        <f>P61</f>
        <v>800000</v>
      </c>
      <c r="Q58" s="350">
        <f>Q61</f>
        <v>825000</v>
      </c>
      <c r="R58" s="351">
        <f>R61</f>
        <v>800000</v>
      </c>
      <c r="S58" s="108" t="s">
        <v>165</v>
      </c>
      <c r="T58" s="92"/>
      <c r="U58" s="92"/>
    </row>
    <row r="59" spans="1:21" ht="18" customHeight="1">
      <c r="A59" s="75"/>
      <c r="B59" s="109"/>
      <c r="C59" s="120"/>
      <c r="D59" s="118"/>
      <c r="E59" s="122"/>
      <c r="F59" s="122"/>
      <c r="G59" s="121"/>
      <c r="H59" s="121"/>
      <c r="I59" s="121"/>
      <c r="J59" s="122" t="s">
        <v>37</v>
      </c>
      <c r="K59" s="125">
        <v>5540295280</v>
      </c>
      <c r="L59" s="111"/>
      <c r="M59" s="124">
        <v>4</v>
      </c>
      <c r="N59" s="124">
        <v>9</v>
      </c>
      <c r="O59" s="126">
        <v>0</v>
      </c>
      <c r="P59" s="127">
        <f t="shared" ref="P59:R60" si="10">P60</f>
        <v>800000</v>
      </c>
      <c r="Q59" s="127">
        <f t="shared" si="10"/>
        <v>825000</v>
      </c>
      <c r="R59" s="128">
        <f t="shared" si="10"/>
        <v>800000</v>
      </c>
      <c r="S59" s="108"/>
      <c r="T59" s="92"/>
      <c r="U59" s="92"/>
    </row>
    <row r="60" spans="1:21" ht="15" customHeight="1">
      <c r="A60" s="75"/>
      <c r="B60" s="109"/>
      <c r="C60" s="120"/>
      <c r="D60" s="118"/>
      <c r="E60" s="122"/>
      <c r="F60" s="122"/>
      <c r="G60" s="121"/>
      <c r="H60" s="121"/>
      <c r="I60" s="121"/>
      <c r="J60" s="122" t="s">
        <v>42</v>
      </c>
      <c r="K60" s="125">
        <v>5540295280</v>
      </c>
      <c r="L60" s="111"/>
      <c r="M60" s="124">
        <v>4</v>
      </c>
      <c r="N60" s="124">
        <v>9</v>
      </c>
      <c r="O60" s="126">
        <v>0</v>
      </c>
      <c r="P60" s="127">
        <f t="shared" si="10"/>
        <v>800000</v>
      </c>
      <c r="Q60" s="127">
        <f t="shared" si="10"/>
        <v>825000</v>
      </c>
      <c r="R60" s="128">
        <f t="shared" si="10"/>
        <v>800000</v>
      </c>
      <c r="S60" s="108"/>
      <c r="T60" s="92"/>
      <c r="U60" s="92"/>
    </row>
    <row r="61" spans="1:21" ht="32.25" customHeight="1">
      <c r="A61" s="75"/>
      <c r="B61" s="109"/>
      <c r="C61" s="120"/>
      <c r="D61" s="118"/>
      <c r="E61" s="122"/>
      <c r="F61" s="122"/>
      <c r="G61" s="121"/>
      <c r="H61" s="121"/>
      <c r="I61" s="121"/>
      <c r="J61" s="122" t="s">
        <v>155</v>
      </c>
      <c r="K61" s="125">
        <v>5540295280</v>
      </c>
      <c r="L61" s="111"/>
      <c r="M61" s="124">
        <v>4</v>
      </c>
      <c r="N61" s="124">
        <v>9</v>
      </c>
      <c r="O61" s="126">
        <v>240</v>
      </c>
      <c r="P61" s="127">
        <f>'Приложение 8'!Q88</f>
        <v>800000</v>
      </c>
      <c r="Q61" s="127">
        <f>'Приложение 8'!R88</f>
        <v>825000</v>
      </c>
      <c r="R61" s="128">
        <f>'Приложение 8'!S88</f>
        <v>800000</v>
      </c>
      <c r="S61" s="108"/>
      <c r="T61" s="92"/>
      <c r="U61" s="92"/>
    </row>
    <row r="62" spans="1:21" ht="32.25" customHeight="1">
      <c r="A62" s="75"/>
      <c r="B62" s="109"/>
      <c r="C62" s="120"/>
      <c r="D62" s="118"/>
      <c r="E62" s="122"/>
      <c r="F62" s="122"/>
      <c r="G62" s="121"/>
      <c r="H62" s="121"/>
      <c r="I62" s="121"/>
      <c r="J62" s="364" t="s">
        <v>403</v>
      </c>
      <c r="K62" s="346" t="s">
        <v>404</v>
      </c>
      <c r="L62" s="347"/>
      <c r="M62" s="348">
        <v>0</v>
      </c>
      <c r="N62" s="348">
        <v>0</v>
      </c>
      <c r="O62" s="349">
        <v>0</v>
      </c>
      <c r="P62" s="350">
        <f>P66</f>
        <v>0</v>
      </c>
      <c r="Q62" s="350">
        <f>Q63</f>
        <v>0</v>
      </c>
      <c r="R62" s="351">
        <f>R63</f>
        <v>0</v>
      </c>
      <c r="S62" s="108"/>
      <c r="T62" s="92"/>
      <c r="U62" s="92"/>
    </row>
    <row r="63" spans="1:21" ht="20.25" customHeight="1">
      <c r="A63" s="75"/>
      <c r="B63" s="109"/>
      <c r="C63" s="120"/>
      <c r="D63" s="118"/>
      <c r="E63" s="122"/>
      <c r="F63" s="122"/>
      <c r="G63" s="121"/>
      <c r="H63" s="121"/>
      <c r="I63" s="121"/>
      <c r="J63" s="122" t="s">
        <v>405</v>
      </c>
      <c r="K63" s="125" t="s">
        <v>406</v>
      </c>
      <c r="L63" s="111"/>
      <c r="M63" s="124">
        <v>4</v>
      </c>
      <c r="N63" s="124">
        <v>0</v>
      </c>
      <c r="O63" s="126">
        <v>0</v>
      </c>
      <c r="P63" s="127">
        <f>P64</f>
        <v>0</v>
      </c>
      <c r="Q63" s="127">
        <f>Q64</f>
        <v>0</v>
      </c>
      <c r="R63" s="128">
        <f>R64</f>
        <v>0</v>
      </c>
      <c r="S63" s="108"/>
      <c r="T63" s="92"/>
      <c r="U63" s="92"/>
    </row>
    <row r="64" spans="1:21" ht="19.5" customHeight="1">
      <c r="A64" s="75"/>
      <c r="B64" s="109"/>
      <c r="C64" s="120"/>
      <c r="D64" s="118"/>
      <c r="E64" s="122"/>
      <c r="F64" s="122"/>
      <c r="G64" s="121"/>
      <c r="H64" s="121"/>
      <c r="I64" s="121"/>
      <c r="J64" s="122" t="s">
        <v>37</v>
      </c>
      <c r="K64" s="125" t="s">
        <v>406</v>
      </c>
      <c r="L64" s="111">
        <v>409</v>
      </c>
      <c r="M64" s="124">
        <v>4</v>
      </c>
      <c r="N64" s="124">
        <v>9</v>
      </c>
      <c r="O64" s="126">
        <v>0</v>
      </c>
      <c r="P64" s="127">
        <f>P65</f>
        <v>0</v>
      </c>
      <c r="Q64" s="127">
        <f>Q66</f>
        <v>0</v>
      </c>
      <c r="R64" s="128">
        <f>R66</f>
        <v>0</v>
      </c>
      <c r="S64" s="108"/>
      <c r="T64" s="92"/>
      <c r="U64" s="92"/>
    </row>
    <row r="65" spans="1:21" ht="15" customHeight="1">
      <c r="A65" s="75"/>
      <c r="B65" s="109"/>
      <c r="C65" s="120"/>
      <c r="D65" s="118"/>
      <c r="E65" s="121"/>
      <c r="F65" s="122"/>
      <c r="G65" s="707" t="s">
        <v>42</v>
      </c>
      <c r="H65" s="707"/>
      <c r="I65" s="707"/>
      <c r="J65" s="708"/>
      <c r="K65" s="125" t="s">
        <v>406</v>
      </c>
      <c r="L65" s="111">
        <v>409</v>
      </c>
      <c r="M65" s="124">
        <v>4</v>
      </c>
      <c r="N65" s="124">
        <v>9</v>
      </c>
      <c r="O65" s="126">
        <v>0</v>
      </c>
      <c r="P65" s="127">
        <f>P66</f>
        <v>0</v>
      </c>
      <c r="Q65" s="127">
        <f>Q66</f>
        <v>0</v>
      </c>
      <c r="R65" s="128">
        <f>R66</f>
        <v>0</v>
      </c>
      <c r="S65" s="108" t="s">
        <v>165</v>
      </c>
      <c r="T65" s="92"/>
      <c r="U65" s="92"/>
    </row>
    <row r="66" spans="1:21" ht="33" customHeight="1">
      <c r="A66" s="75"/>
      <c r="B66" s="109"/>
      <c r="C66" s="120"/>
      <c r="D66" s="118"/>
      <c r="E66" s="121"/>
      <c r="F66" s="122"/>
      <c r="G66" s="707" t="s">
        <v>155</v>
      </c>
      <c r="H66" s="707"/>
      <c r="I66" s="707"/>
      <c r="J66" s="708"/>
      <c r="K66" s="125" t="s">
        <v>406</v>
      </c>
      <c r="L66" s="111">
        <v>409</v>
      </c>
      <c r="M66" s="124">
        <v>4</v>
      </c>
      <c r="N66" s="124">
        <v>9</v>
      </c>
      <c r="O66" s="126">
        <v>240</v>
      </c>
      <c r="P66" s="127">
        <f>'Приложение 8'!Q100</f>
        <v>0</v>
      </c>
      <c r="Q66" s="127">
        <v>0</v>
      </c>
      <c r="R66" s="128">
        <v>0</v>
      </c>
      <c r="S66" s="108" t="s">
        <v>165</v>
      </c>
      <c r="T66" s="92"/>
      <c r="U66" s="92"/>
    </row>
    <row r="67" spans="1:21" ht="33" hidden="1" customHeight="1">
      <c r="A67" s="75"/>
      <c r="B67" s="109"/>
      <c r="C67" s="120"/>
      <c r="D67" s="118"/>
      <c r="E67" s="121"/>
      <c r="F67" s="122"/>
      <c r="G67" s="707" t="s">
        <v>328</v>
      </c>
      <c r="H67" s="707"/>
      <c r="I67" s="707"/>
      <c r="J67" s="708"/>
      <c r="K67" s="125" t="s">
        <v>329</v>
      </c>
      <c r="L67" s="111">
        <v>409</v>
      </c>
      <c r="M67" s="124">
        <v>0</v>
      </c>
      <c r="N67" s="124">
        <v>0</v>
      </c>
      <c r="O67" s="126">
        <v>0</v>
      </c>
      <c r="P67" s="127">
        <f>P68</f>
        <v>0</v>
      </c>
      <c r="Q67" s="127">
        <v>0</v>
      </c>
      <c r="R67" s="128">
        <v>0</v>
      </c>
      <c r="S67" s="108" t="s">
        <v>165</v>
      </c>
      <c r="T67" s="92"/>
      <c r="U67" s="92"/>
    </row>
    <row r="68" spans="1:21" ht="48.75" hidden="1" customHeight="1">
      <c r="A68" s="75"/>
      <c r="B68" s="109"/>
      <c r="C68" s="120"/>
      <c r="D68" s="118"/>
      <c r="E68" s="121"/>
      <c r="F68" s="122"/>
      <c r="G68" s="707" t="s">
        <v>330</v>
      </c>
      <c r="H68" s="707"/>
      <c r="I68" s="707"/>
      <c r="J68" s="708"/>
      <c r="K68" s="125" t="s">
        <v>233</v>
      </c>
      <c r="L68" s="111">
        <v>409</v>
      </c>
      <c r="M68" s="124">
        <v>0</v>
      </c>
      <c r="N68" s="124">
        <v>0</v>
      </c>
      <c r="O68" s="126">
        <v>0</v>
      </c>
      <c r="P68" s="127">
        <f>P69</f>
        <v>0</v>
      </c>
      <c r="Q68" s="127">
        <v>0</v>
      </c>
      <c r="R68" s="128">
        <v>0</v>
      </c>
      <c r="S68" s="108" t="s">
        <v>165</v>
      </c>
      <c r="T68" s="92"/>
      <c r="U68" s="92"/>
    </row>
    <row r="69" spans="1:21" ht="16.5" hidden="1" customHeight="1">
      <c r="A69" s="75"/>
      <c r="B69" s="109"/>
      <c r="C69" s="120"/>
      <c r="D69" s="118"/>
      <c r="E69" s="121"/>
      <c r="F69" s="122"/>
      <c r="G69" s="707" t="s">
        <v>37</v>
      </c>
      <c r="H69" s="707"/>
      <c r="I69" s="707"/>
      <c r="J69" s="708"/>
      <c r="K69" s="125" t="s">
        <v>233</v>
      </c>
      <c r="L69" s="111">
        <v>409</v>
      </c>
      <c r="M69" s="124">
        <v>4</v>
      </c>
      <c r="N69" s="124">
        <v>0</v>
      </c>
      <c r="O69" s="126">
        <v>0</v>
      </c>
      <c r="P69" s="127">
        <f>P71</f>
        <v>0</v>
      </c>
      <c r="Q69" s="127">
        <v>0</v>
      </c>
      <c r="R69" s="128">
        <v>0</v>
      </c>
      <c r="S69" s="108" t="s">
        <v>165</v>
      </c>
      <c r="T69" s="92"/>
      <c r="U69" s="92"/>
    </row>
    <row r="70" spans="1:21" ht="26.25" hidden="1" customHeight="1">
      <c r="A70" s="75"/>
      <c r="B70" s="109"/>
      <c r="C70" s="120"/>
      <c r="D70" s="118"/>
      <c r="E70" s="121"/>
      <c r="F70" s="122"/>
      <c r="G70" s="707" t="s">
        <v>42</v>
      </c>
      <c r="H70" s="707"/>
      <c r="I70" s="707"/>
      <c r="J70" s="708"/>
      <c r="K70" s="125" t="s">
        <v>233</v>
      </c>
      <c r="L70" s="111">
        <v>409</v>
      </c>
      <c r="M70" s="124">
        <v>4</v>
      </c>
      <c r="N70" s="124">
        <v>9</v>
      </c>
      <c r="O70" s="126">
        <v>0</v>
      </c>
      <c r="P70" s="127">
        <f>'Приложение 8'!Q92</f>
        <v>0</v>
      </c>
      <c r="Q70" s="127">
        <v>0</v>
      </c>
      <c r="R70" s="128">
        <v>0</v>
      </c>
      <c r="S70" s="108" t="s">
        <v>165</v>
      </c>
      <c r="T70" s="92"/>
      <c r="U70" s="92"/>
    </row>
    <row r="71" spans="1:21" ht="38.25" hidden="1" customHeight="1">
      <c r="A71" s="75"/>
      <c r="B71" s="109"/>
      <c r="C71" s="120"/>
      <c r="D71" s="118"/>
      <c r="E71" s="121"/>
      <c r="F71" s="122"/>
      <c r="G71" s="707" t="s">
        <v>155</v>
      </c>
      <c r="H71" s="707"/>
      <c r="I71" s="707"/>
      <c r="J71" s="713"/>
      <c r="K71" s="340" t="s">
        <v>233</v>
      </c>
      <c r="L71" s="341">
        <v>409</v>
      </c>
      <c r="M71" s="342">
        <v>4</v>
      </c>
      <c r="N71" s="342">
        <v>9</v>
      </c>
      <c r="O71" s="343">
        <v>240</v>
      </c>
      <c r="P71" s="344">
        <f>'Приложение 8'!Q93</f>
        <v>0</v>
      </c>
      <c r="Q71" s="344">
        <v>0</v>
      </c>
      <c r="R71" s="345">
        <v>0</v>
      </c>
      <c r="S71" s="108" t="s">
        <v>165</v>
      </c>
      <c r="T71" s="92"/>
      <c r="U71" s="92"/>
    </row>
    <row r="72" spans="1:21" ht="36.75" customHeight="1">
      <c r="A72" s="75"/>
      <c r="B72" s="109"/>
      <c r="C72" s="120"/>
      <c r="D72" s="118"/>
      <c r="E72" s="122"/>
      <c r="F72" s="709" t="s">
        <v>410</v>
      </c>
      <c r="G72" s="709"/>
      <c r="H72" s="709"/>
      <c r="I72" s="709"/>
      <c r="J72" s="710"/>
      <c r="K72" s="390">
        <v>5540000000</v>
      </c>
      <c r="L72" s="388">
        <v>503</v>
      </c>
      <c r="M72" s="389">
        <v>0</v>
      </c>
      <c r="N72" s="389">
        <v>0</v>
      </c>
      <c r="O72" s="391">
        <v>0</v>
      </c>
      <c r="P72" s="392">
        <f>P73+P77+P81+P85+P89</f>
        <v>500000</v>
      </c>
      <c r="Q72" s="392">
        <f>Q73+Q77+Q81+Q85+Q89</f>
        <v>563000</v>
      </c>
      <c r="R72" s="393">
        <f>R77+R81+R85+R89</f>
        <v>500000</v>
      </c>
      <c r="S72" s="108" t="s">
        <v>165</v>
      </c>
      <c r="T72" s="92"/>
      <c r="U72" s="92"/>
    </row>
    <row r="73" spans="1:21" ht="36.75" customHeight="1">
      <c r="A73" s="75"/>
      <c r="B73" s="109"/>
      <c r="C73" s="120"/>
      <c r="D73" s="118"/>
      <c r="E73" s="122"/>
      <c r="F73" s="122"/>
      <c r="G73" s="121"/>
      <c r="H73" s="121"/>
      <c r="I73" s="121"/>
      <c r="J73" s="364" t="s">
        <v>390</v>
      </c>
      <c r="K73" s="346">
        <v>5540390010</v>
      </c>
      <c r="L73" s="347"/>
      <c r="M73" s="348">
        <v>0</v>
      </c>
      <c r="N73" s="348">
        <v>0</v>
      </c>
      <c r="O73" s="349">
        <v>0</v>
      </c>
      <c r="P73" s="350">
        <f>P76</f>
        <v>0</v>
      </c>
      <c r="Q73" s="350">
        <f>Q76</f>
        <v>0</v>
      </c>
      <c r="R73" s="351">
        <f>R76</f>
        <v>0</v>
      </c>
      <c r="S73" s="108"/>
      <c r="T73" s="92"/>
      <c r="U73" s="92"/>
    </row>
    <row r="74" spans="1:21" ht="20.25" customHeight="1">
      <c r="A74" s="75"/>
      <c r="B74" s="109"/>
      <c r="C74" s="120"/>
      <c r="D74" s="118"/>
      <c r="E74" s="122"/>
      <c r="F74" s="122"/>
      <c r="G74" s="121"/>
      <c r="H74" s="121"/>
      <c r="I74" s="121"/>
      <c r="J74" s="122" t="s">
        <v>32</v>
      </c>
      <c r="K74" s="125">
        <v>5540390010</v>
      </c>
      <c r="L74" s="111"/>
      <c r="M74" s="124">
        <v>5</v>
      </c>
      <c r="N74" s="124">
        <v>0</v>
      </c>
      <c r="O74" s="126">
        <v>0</v>
      </c>
      <c r="P74" s="127">
        <f t="shared" ref="P74:R75" si="11">P75</f>
        <v>0</v>
      </c>
      <c r="Q74" s="127">
        <f t="shared" si="11"/>
        <v>0</v>
      </c>
      <c r="R74" s="128">
        <f t="shared" si="11"/>
        <v>0</v>
      </c>
      <c r="S74" s="108"/>
      <c r="T74" s="92"/>
      <c r="U74" s="92"/>
    </row>
    <row r="75" spans="1:21" ht="18.75" customHeight="1">
      <c r="A75" s="75"/>
      <c r="B75" s="109"/>
      <c r="C75" s="120"/>
      <c r="D75" s="118"/>
      <c r="E75" s="122"/>
      <c r="F75" s="122"/>
      <c r="G75" s="121"/>
      <c r="H75" s="121"/>
      <c r="I75" s="121"/>
      <c r="J75" s="122" t="s">
        <v>33</v>
      </c>
      <c r="K75" s="125">
        <v>5540390010</v>
      </c>
      <c r="L75" s="111"/>
      <c r="M75" s="124">
        <v>5</v>
      </c>
      <c r="N75" s="124">
        <v>3</v>
      </c>
      <c r="O75" s="126">
        <v>0</v>
      </c>
      <c r="P75" s="127">
        <f t="shared" si="11"/>
        <v>0</v>
      </c>
      <c r="Q75" s="127">
        <f t="shared" si="11"/>
        <v>0</v>
      </c>
      <c r="R75" s="128">
        <f t="shared" si="11"/>
        <v>0</v>
      </c>
      <c r="S75" s="108"/>
      <c r="T75" s="92"/>
      <c r="U75" s="92"/>
    </row>
    <row r="76" spans="1:21" ht="32.25" customHeight="1">
      <c r="A76" s="75"/>
      <c r="B76" s="109"/>
      <c r="C76" s="120"/>
      <c r="D76" s="118"/>
      <c r="E76" s="122"/>
      <c r="F76" s="122"/>
      <c r="G76" s="121"/>
      <c r="H76" s="121"/>
      <c r="I76" s="121"/>
      <c r="J76" s="122" t="s">
        <v>155</v>
      </c>
      <c r="K76" s="125">
        <v>5540390010</v>
      </c>
      <c r="L76" s="111"/>
      <c r="M76" s="124">
        <v>5</v>
      </c>
      <c r="N76" s="124">
        <v>3</v>
      </c>
      <c r="O76" s="126">
        <v>240</v>
      </c>
      <c r="P76" s="127">
        <f>'Приложение 8'!Q107</f>
        <v>0</v>
      </c>
      <c r="Q76" s="127">
        <f>'Приложение 8'!R107</f>
        <v>0</v>
      </c>
      <c r="R76" s="128">
        <f>'Приложение 8'!S107</f>
        <v>0</v>
      </c>
      <c r="S76" s="108"/>
      <c r="T76" s="92"/>
      <c r="U76" s="92"/>
    </row>
    <row r="77" spans="1:21" ht="30" customHeight="1">
      <c r="A77" s="75"/>
      <c r="B77" s="109"/>
      <c r="C77" s="120"/>
      <c r="D77" s="118"/>
      <c r="E77" s="122"/>
      <c r="F77" s="122"/>
      <c r="G77" s="121"/>
      <c r="H77" s="121"/>
      <c r="I77" s="121"/>
      <c r="J77" s="364" t="s">
        <v>391</v>
      </c>
      <c r="K77" s="346">
        <v>5540390030</v>
      </c>
      <c r="L77" s="347"/>
      <c r="M77" s="348">
        <v>0</v>
      </c>
      <c r="N77" s="348">
        <v>0</v>
      </c>
      <c r="O77" s="349">
        <v>0</v>
      </c>
      <c r="P77" s="350">
        <f>P80</f>
        <v>0</v>
      </c>
      <c r="Q77" s="350">
        <f>Q80</f>
        <v>0</v>
      </c>
      <c r="R77" s="351">
        <f>R80</f>
        <v>0</v>
      </c>
      <c r="S77" s="108"/>
      <c r="T77" s="92"/>
      <c r="U77" s="92"/>
    </row>
    <row r="78" spans="1:21" ht="19.5" customHeight="1">
      <c r="A78" s="75"/>
      <c r="B78" s="109"/>
      <c r="C78" s="120"/>
      <c r="D78" s="118"/>
      <c r="E78" s="122"/>
      <c r="F78" s="122"/>
      <c r="G78" s="121"/>
      <c r="H78" s="121"/>
      <c r="I78" s="121"/>
      <c r="J78" s="122" t="s">
        <v>32</v>
      </c>
      <c r="K78" s="125">
        <v>5540390030</v>
      </c>
      <c r="L78" s="111"/>
      <c r="M78" s="124">
        <v>5</v>
      </c>
      <c r="N78" s="124">
        <v>0</v>
      </c>
      <c r="O78" s="126">
        <v>0</v>
      </c>
      <c r="P78" s="127">
        <f t="shared" ref="P78:R79" si="12">P79</f>
        <v>0</v>
      </c>
      <c r="Q78" s="127">
        <f t="shared" si="12"/>
        <v>0</v>
      </c>
      <c r="R78" s="128">
        <f t="shared" si="12"/>
        <v>0</v>
      </c>
      <c r="S78" s="108"/>
      <c r="T78" s="92"/>
      <c r="U78" s="92"/>
    </row>
    <row r="79" spans="1:21" ht="17.25" customHeight="1">
      <c r="A79" s="75"/>
      <c r="B79" s="109"/>
      <c r="C79" s="120"/>
      <c r="D79" s="118"/>
      <c r="E79" s="122"/>
      <c r="F79" s="122"/>
      <c r="G79" s="121"/>
      <c r="H79" s="121"/>
      <c r="I79" s="121"/>
      <c r="J79" s="122" t="s">
        <v>33</v>
      </c>
      <c r="K79" s="125">
        <v>5540390030</v>
      </c>
      <c r="L79" s="111"/>
      <c r="M79" s="124">
        <v>5</v>
      </c>
      <c r="N79" s="124">
        <v>3</v>
      </c>
      <c r="O79" s="126">
        <v>0</v>
      </c>
      <c r="P79" s="127">
        <f t="shared" si="12"/>
        <v>0</v>
      </c>
      <c r="Q79" s="127">
        <f t="shared" si="12"/>
        <v>0</v>
      </c>
      <c r="R79" s="128">
        <f t="shared" si="12"/>
        <v>0</v>
      </c>
      <c r="S79" s="108"/>
      <c r="T79" s="92"/>
      <c r="U79" s="92"/>
    </row>
    <row r="80" spans="1:21" ht="33.75" customHeight="1">
      <c r="A80" s="75"/>
      <c r="B80" s="109"/>
      <c r="C80" s="120"/>
      <c r="D80" s="118"/>
      <c r="E80" s="122"/>
      <c r="F80" s="122"/>
      <c r="G80" s="121"/>
      <c r="H80" s="121"/>
      <c r="I80" s="121"/>
      <c r="J80" s="122" t="s">
        <v>155</v>
      </c>
      <c r="K80" s="125">
        <v>5540390030</v>
      </c>
      <c r="L80" s="111"/>
      <c r="M80" s="124">
        <v>5</v>
      </c>
      <c r="N80" s="124">
        <v>3</v>
      </c>
      <c r="O80" s="126">
        <v>240</v>
      </c>
      <c r="P80" s="127">
        <f>'Приложение 8'!Q110</f>
        <v>0</v>
      </c>
      <c r="Q80" s="127">
        <f>'Приложение 8'!R110</f>
        <v>0</v>
      </c>
      <c r="R80" s="128">
        <f>'Приложение 8'!S110</f>
        <v>0</v>
      </c>
      <c r="S80" s="108"/>
      <c r="T80" s="92"/>
      <c r="U80" s="92"/>
    </row>
    <row r="81" spans="1:21" ht="36.75" customHeight="1">
      <c r="A81" s="75"/>
      <c r="B81" s="109"/>
      <c r="C81" s="120"/>
      <c r="D81" s="118"/>
      <c r="E81" s="122"/>
      <c r="F81" s="122"/>
      <c r="G81" s="121"/>
      <c r="H81" s="121"/>
      <c r="I81" s="121"/>
      <c r="J81" s="364" t="s">
        <v>392</v>
      </c>
      <c r="K81" s="346">
        <v>5540390050</v>
      </c>
      <c r="L81" s="347"/>
      <c r="M81" s="348">
        <v>0</v>
      </c>
      <c r="N81" s="348">
        <v>0</v>
      </c>
      <c r="O81" s="349">
        <v>0</v>
      </c>
      <c r="P81" s="350">
        <f>P84</f>
        <v>0</v>
      </c>
      <c r="Q81" s="350">
        <f>Q84</f>
        <v>0</v>
      </c>
      <c r="R81" s="351">
        <f>R84</f>
        <v>0</v>
      </c>
      <c r="S81" s="108"/>
      <c r="T81" s="92"/>
      <c r="U81" s="92"/>
    </row>
    <row r="82" spans="1:21" ht="18" customHeight="1">
      <c r="A82" s="75"/>
      <c r="B82" s="109"/>
      <c r="C82" s="120"/>
      <c r="D82" s="118"/>
      <c r="E82" s="122"/>
      <c r="F82" s="122"/>
      <c r="G82" s="121"/>
      <c r="H82" s="121"/>
      <c r="I82" s="121"/>
      <c r="J82" s="122" t="s">
        <v>32</v>
      </c>
      <c r="K82" s="404">
        <v>5540390050</v>
      </c>
      <c r="L82" s="111"/>
      <c r="M82" s="124">
        <v>5</v>
      </c>
      <c r="N82" s="124">
        <v>0</v>
      </c>
      <c r="O82" s="126">
        <v>0</v>
      </c>
      <c r="P82" s="127">
        <f t="shared" ref="P82:R83" si="13">P83</f>
        <v>0</v>
      </c>
      <c r="Q82" s="127">
        <f t="shared" si="13"/>
        <v>0</v>
      </c>
      <c r="R82" s="128">
        <f t="shared" si="13"/>
        <v>0</v>
      </c>
      <c r="S82" s="108"/>
      <c r="T82" s="92"/>
      <c r="U82" s="92"/>
    </row>
    <row r="83" spans="1:21" ht="18" customHeight="1">
      <c r="A83" s="75"/>
      <c r="B83" s="109"/>
      <c r="C83" s="120"/>
      <c r="D83" s="118"/>
      <c r="E83" s="122"/>
      <c r="F83" s="122"/>
      <c r="G83" s="121"/>
      <c r="H83" s="121"/>
      <c r="I83" s="121"/>
      <c r="J83" s="122" t="s">
        <v>33</v>
      </c>
      <c r="K83" s="404">
        <v>5540390050</v>
      </c>
      <c r="L83" s="111"/>
      <c r="M83" s="124">
        <v>5</v>
      </c>
      <c r="N83" s="124">
        <v>3</v>
      </c>
      <c r="O83" s="126">
        <v>0</v>
      </c>
      <c r="P83" s="127">
        <f t="shared" si="13"/>
        <v>0</v>
      </c>
      <c r="Q83" s="127">
        <f t="shared" si="13"/>
        <v>0</v>
      </c>
      <c r="R83" s="128">
        <f t="shared" si="13"/>
        <v>0</v>
      </c>
      <c r="S83" s="108"/>
      <c r="T83" s="92"/>
      <c r="U83" s="92"/>
    </row>
    <row r="84" spans="1:21" ht="33" customHeight="1">
      <c r="A84" s="75"/>
      <c r="B84" s="109"/>
      <c r="C84" s="120"/>
      <c r="D84" s="118"/>
      <c r="E84" s="122"/>
      <c r="F84" s="122"/>
      <c r="G84" s="121"/>
      <c r="H84" s="121"/>
      <c r="I84" s="121"/>
      <c r="J84" s="122" t="s">
        <v>155</v>
      </c>
      <c r="K84" s="125">
        <v>5540390050</v>
      </c>
      <c r="L84" s="111"/>
      <c r="M84" s="124">
        <v>5</v>
      </c>
      <c r="N84" s="124">
        <v>3</v>
      </c>
      <c r="O84" s="126">
        <v>240</v>
      </c>
      <c r="P84" s="127">
        <f>'Приложение 8'!Q110</f>
        <v>0</v>
      </c>
      <c r="Q84" s="127">
        <f>'Приложение 8'!R113</f>
        <v>0</v>
      </c>
      <c r="R84" s="128">
        <f>'Приложение 8'!S113</f>
        <v>0</v>
      </c>
      <c r="S84" s="108"/>
      <c r="T84" s="92"/>
      <c r="U84" s="92"/>
    </row>
    <row r="85" spans="1:21" ht="31.5" customHeight="1">
      <c r="A85" s="75"/>
      <c r="B85" s="109"/>
      <c r="C85" s="120"/>
      <c r="D85" s="118"/>
      <c r="E85" s="122"/>
      <c r="F85" s="122"/>
      <c r="G85" s="121"/>
      <c r="H85" s="121"/>
      <c r="I85" s="121"/>
      <c r="J85" s="364" t="s">
        <v>177</v>
      </c>
      <c r="K85" s="346">
        <v>5540395310</v>
      </c>
      <c r="L85" s="347">
        <v>503</v>
      </c>
      <c r="M85" s="348">
        <v>0</v>
      </c>
      <c r="N85" s="348">
        <v>0</v>
      </c>
      <c r="O85" s="349">
        <v>0</v>
      </c>
      <c r="P85" s="350">
        <f>P88</f>
        <v>500000</v>
      </c>
      <c r="Q85" s="350">
        <f>Q88</f>
        <v>200000</v>
      </c>
      <c r="R85" s="351">
        <f>R88</f>
        <v>500000</v>
      </c>
      <c r="S85" s="108"/>
      <c r="T85" s="92"/>
      <c r="U85" s="92"/>
    </row>
    <row r="86" spans="1:21" ht="18.75" customHeight="1">
      <c r="A86" s="75"/>
      <c r="B86" s="109"/>
      <c r="C86" s="120"/>
      <c r="D86" s="118"/>
      <c r="E86" s="122"/>
      <c r="F86" s="122"/>
      <c r="G86" s="121"/>
      <c r="H86" s="121"/>
      <c r="I86" s="121"/>
      <c r="J86" s="122" t="s">
        <v>32</v>
      </c>
      <c r="K86" s="125">
        <v>5540395310</v>
      </c>
      <c r="L86" s="111">
        <v>503</v>
      </c>
      <c r="M86" s="124">
        <v>5</v>
      </c>
      <c r="N86" s="124">
        <v>0</v>
      </c>
      <c r="O86" s="126">
        <v>0</v>
      </c>
      <c r="P86" s="127">
        <f t="shared" ref="P86:R87" si="14">P87</f>
        <v>500000</v>
      </c>
      <c r="Q86" s="127">
        <f t="shared" si="14"/>
        <v>200000</v>
      </c>
      <c r="R86" s="128">
        <f t="shared" si="14"/>
        <v>500000</v>
      </c>
      <c r="S86" s="108"/>
      <c r="T86" s="92"/>
      <c r="U86" s="92"/>
    </row>
    <row r="87" spans="1:21" ht="17.25" customHeight="1">
      <c r="A87" s="75"/>
      <c r="B87" s="109"/>
      <c r="C87" s="120"/>
      <c r="D87" s="118"/>
      <c r="E87" s="121"/>
      <c r="F87" s="122"/>
      <c r="G87" s="707" t="s">
        <v>33</v>
      </c>
      <c r="H87" s="707"/>
      <c r="I87" s="707"/>
      <c r="J87" s="708"/>
      <c r="K87" s="125">
        <v>5540395310</v>
      </c>
      <c r="L87" s="111">
        <v>503</v>
      </c>
      <c r="M87" s="124">
        <v>5</v>
      </c>
      <c r="N87" s="124">
        <v>3</v>
      </c>
      <c r="O87" s="126">
        <v>0</v>
      </c>
      <c r="P87" s="127">
        <f t="shared" si="14"/>
        <v>500000</v>
      </c>
      <c r="Q87" s="127">
        <f t="shared" si="14"/>
        <v>200000</v>
      </c>
      <c r="R87" s="128">
        <f t="shared" si="14"/>
        <v>500000</v>
      </c>
      <c r="S87" s="108" t="s">
        <v>165</v>
      </c>
      <c r="T87" s="92"/>
      <c r="U87" s="92"/>
    </row>
    <row r="88" spans="1:21" ht="30" customHeight="1">
      <c r="A88" s="75"/>
      <c r="B88" s="109"/>
      <c r="C88" s="120"/>
      <c r="D88" s="118"/>
      <c r="E88" s="121"/>
      <c r="F88" s="122"/>
      <c r="G88" s="121"/>
      <c r="H88" s="121"/>
      <c r="I88" s="121"/>
      <c r="J88" s="122" t="s">
        <v>155</v>
      </c>
      <c r="K88" s="125">
        <v>5540395310</v>
      </c>
      <c r="L88" s="111"/>
      <c r="M88" s="124">
        <v>5</v>
      </c>
      <c r="N88" s="124">
        <v>3</v>
      </c>
      <c r="O88" s="126">
        <v>240</v>
      </c>
      <c r="P88" s="127">
        <f>'Приложение 8'!Q116</f>
        <v>500000</v>
      </c>
      <c r="Q88" s="127">
        <f>'Приложение 8'!R116</f>
        <v>200000</v>
      </c>
      <c r="R88" s="128">
        <f>'Приложение 8'!S116</f>
        <v>500000</v>
      </c>
      <c r="S88" s="108"/>
      <c r="T88" s="92"/>
      <c r="U88" s="92"/>
    </row>
    <row r="89" spans="1:21" ht="66" customHeight="1">
      <c r="A89" s="75"/>
      <c r="B89" s="109"/>
      <c r="C89" s="120"/>
      <c r="D89" s="118"/>
      <c r="E89" s="121"/>
      <c r="F89" s="122"/>
      <c r="G89" s="121"/>
      <c r="H89" s="121"/>
      <c r="I89" s="121"/>
      <c r="J89" s="364" t="s">
        <v>338</v>
      </c>
      <c r="K89" s="346" t="s">
        <v>389</v>
      </c>
      <c r="L89" s="347"/>
      <c r="M89" s="348">
        <v>0</v>
      </c>
      <c r="N89" s="348">
        <v>0</v>
      </c>
      <c r="O89" s="349">
        <v>0</v>
      </c>
      <c r="P89" s="350">
        <f>P90</f>
        <v>0</v>
      </c>
      <c r="Q89" s="350">
        <f>Q92</f>
        <v>363000</v>
      </c>
      <c r="R89" s="351">
        <f>R92</f>
        <v>0</v>
      </c>
      <c r="S89" s="108"/>
      <c r="T89" s="92"/>
      <c r="U89" s="92"/>
    </row>
    <row r="90" spans="1:21" ht="20.25" customHeight="1">
      <c r="A90" s="75"/>
      <c r="B90" s="109"/>
      <c r="C90" s="120"/>
      <c r="D90" s="118"/>
      <c r="E90" s="121"/>
      <c r="F90" s="122"/>
      <c r="G90" s="121"/>
      <c r="H90" s="121"/>
      <c r="I90" s="121"/>
      <c r="J90" s="122" t="s">
        <v>32</v>
      </c>
      <c r="K90" s="125" t="s">
        <v>389</v>
      </c>
      <c r="L90" s="111"/>
      <c r="M90" s="124">
        <v>5</v>
      </c>
      <c r="N90" s="124">
        <v>0</v>
      </c>
      <c r="O90" s="126">
        <v>0</v>
      </c>
      <c r="P90" s="127">
        <f>P91</f>
        <v>0</v>
      </c>
      <c r="Q90" s="127">
        <f>Q91</f>
        <v>363000</v>
      </c>
      <c r="R90" s="128">
        <f>R91</f>
        <v>0</v>
      </c>
      <c r="S90" s="108"/>
      <c r="T90" s="92"/>
      <c r="U90" s="92"/>
    </row>
    <row r="91" spans="1:21" ht="19.5" customHeight="1">
      <c r="A91" s="75"/>
      <c r="B91" s="109"/>
      <c r="C91" s="120"/>
      <c r="D91" s="118"/>
      <c r="E91" s="121"/>
      <c r="F91" s="122"/>
      <c r="G91" s="121"/>
      <c r="H91" s="121"/>
      <c r="I91" s="121"/>
      <c r="J91" s="122" t="s">
        <v>33</v>
      </c>
      <c r="K91" s="125" t="s">
        <v>389</v>
      </c>
      <c r="L91" s="111"/>
      <c r="M91" s="124">
        <v>5</v>
      </c>
      <c r="N91" s="124">
        <v>3</v>
      </c>
      <c r="O91" s="126">
        <v>0</v>
      </c>
      <c r="P91" s="127">
        <f>P92</f>
        <v>0</v>
      </c>
      <c r="Q91" s="127">
        <f>Q92</f>
        <v>363000</v>
      </c>
      <c r="R91" s="128">
        <f>R92</f>
        <v>0</v>
      </c>
      <c r="S91" s="108"/>
      <c r="T91" s="92"/>
      <c r="U91" s="92"/>
    </row>
    <row r="92" spans="1:21" ht="33.75" customHeight="1">
      <c r="A92" s="75"/>
      <c r="B92" s="109"/>
      <c r="C92" s="120"/>
      <c r="D92" s="118"/>
      <c r="E92" s="121"/>
      <c r="F92" s="122"/>
      <c r="G92" s="707" t="s">
        <v>155</v>
      </c>
      <c r="H92" s="707"/>
      <c r="I92" s="707"/>
      <c r="J92" s="708"/>
      <c r="K92" s="125" t="s">
        <v>389</v>
      </c>
      <c r="L92" s="111">
        <v>503</v>
      </c>
      <c r="M92" s="124">
        <v>5</v>
      </c>
      <c r="N92" s="124">
        <v>3</v>
      </c>
      <c r="O92" s="126">
        <v>240</v>
      </c>
      <c r="P92" s="127">
        <f>'Приложение 8'!Q119</f>
        <v>0</v>
      </c>
      <c r="Q92" s="127">
        <f>'Приложение 8'!R119</f>
        <v>363000</v>
      </c>
      <c r="R92" s="128">
        <f>'Приложение 8'!S119</f>
        <v>0</v>
      </c>
      <c r="S92" s="108" t="s">
        <v>165</v>
      </c>
      <c r="T92" s="92"/>
      <c r="U92" s="92"/>
    </row>
    <row r="93" spans="1:21" ht="38.25" customHeight="1">
      <c r="A93" s="75"/>
      <c r="B93" s="109"/>
      <c r="C93" s="120"/>
      <c r="D93" s="118"/>
      <c r="E93" s="122"/>
      <c r="F93" s="709" t="s">
        <v>393</v>
      </c>
      <c r="G93" s="709"/>
      <c r="H93" s="709"/>
      <c r="I93" s="709"/>
      <c r="J93" s="710"/>
      <c r="K93" s="390">
        <v>5540000000</v>
      </c>
      <c r="L93" s="388">
        <v>801</v>
      </c>
      <c r="M93" s="389">
        <v>0</v>
      </c>
      <c r="N93" s="389">
        <v>0</v>
      </c>
      <c r="O93" s="391">
        <v>0</v>
      </c>
      <c r="P93" s="392">
        <f>P94+P102+P98+P106</f>
        <v>868000</v>
      </c>
      <c r="Q93" s="392">
        <f>Q94+Q102+Q98+Q106</f>
        <v>500000</v>
      </c>
      <c r="R93" s="393">
        <f>R94+R102+R98+R106</f>
        <v>600000</v>
      </c>
      <c r="S93" s="108" t="s">
        <v>165</v>
      </c>
      <c r="T93" s="92"/>
      <c r="U93" s="92"/>
    </row>
    <row r="94" spans="1:21" ht="48" customHeight="1">
      <c r="A94" s="75"/>
      <c r="B94" s="109"/>
      <c r="C94" s="120"/>
      <c r="D94" s="118"/>
      <c r="E94" s="122"/>
      <c r="F94" s="122"/>
      <c r="G94" s="121"/>
      <c r="H94" s="121"/>
      <c r="I94" s="121"/>
      <c r="J94" s="364" t="s">
        <v>178</v>
      </c>
      <c r="K94" s="346">
        <v>5540475080</v>
      </c>
      <c r="L94" s="347">
        <v>801</v>
      </c>
      <c r="M94" s="348">
        <v>0</v>
      </c>
      <c r="N94" s="348">
        <v>0</v>
      </c>
      <c r="O94" s="349">
        <v>0</v>
      </c>
      <c r="P94" s="350">
        <f t="shared" ref="P94:R96" si="15">P95</f>
        <v>0</v>
      </c>
      <c r="Q94" s="350">
        <f t="shared" si="15"/>
        <v>0</v>
      </c>
      <c r="R94" s="351">
        <f t="shared" si="15"/>
        <v>0</v>
      </c>
      <c r="S94" s="108"/>
      <c r="T94" s="92"/>
      <c r="U94" s="92"/>
    </row>
    <row r="95" spans="1:21" ht="20.25" customHeight="1">
      <c r="A95" s="75"/>
      <c r="B95" s="109"/>
      <c r="C95" s="120"/>
      <c r="D95" s="118"/>
      <c r="E95" s="121"/>
      <c r="F95" s="122"/>
      <c r="G95" s="707" t="s">
        <v>182</v>
      </c>
      <c r="H95" s="707"/>
      <c r="I95" s="707"/>
      <c r="J95" s="708"/>
      <c r="K95" s="125">
        <v>5540475080</v>
      </c>
      <c r="L95" s="111">
        <v>801</v>
      </c>
      <c r="M95" s="124">
        <v>8</v>
      </c>
      <c r="N95" s="124">
        <v>0</v>
      </c>
      <c r="O95" s="126">
        <v>0</v>
      </c>
      <c r="P95" s="127">
        <f t="shared" si="15"/>
        <v>0</v>
      </c>
      <c r="Q95" s="127">
        <f t="shared" si="15"/>
        <v>0</v>
      </c>
      <c r="R95" s="128">
        <f t="shared" si="15"/>
        <v>0</v>
      </c>
      <c r="S95" s="108" t="s">
        <v>165</v>
      </c>
      <c r="T95" s="92"/>
      <c r="U95" s="92"/>
    </row>
    <row r="96" spans="1:21" ht="21" customHeight="1">
      <c r="A96" s="75"/>
      <c r="B96" s="109"/>
      <c r="C96" s="120"/>
      <c r="D96" s="118"/>
      <c r="E96" s="122"/>
      <c r="F96" s="122"/>
      <c r="G96" s="121"/>
      <c r="H96" s="121"/>
      <c r="I96" s="121"/>
      <c r="J96" s="122" t="s">
        <v>34</v>
      </c>
      <c r="K96" s="125">
        <v>5540475080</v>
      </c>
      <c r="L96" s="111">
        <v>801</v>
      </c>
      <c r="M96" s="124">
        <v>8</v>
      </c>
      <c r="N96" s="124">
        <v>1</v>
      </c>
      <c r="O96" s="126">
        <v>0</v>
      </c>
      <c r="P96" s="127">
        <f t="shared" si="15"/>
        <v>0</v>
      </c>
      <c r="Q96" s="127">
        <f>Q97</f>
        <v>0</v>
      </c>
      <c r="R96" s="128">
        <f t="shared" si="15"/>
        <v>0</v>
      </c>
      <c r="S96" s="108"/>
      <c r="T96" s="92"/>
      <c r="U96" s="92"/>
    </row>
    <row r="97" spans="1:21" ht="16.5" customHeight="1">
      <c r="A97" s="75"/>
      <c r="B97" s="109"/>
      <c r="C97" s="120"/>
      <c r="D97" s="118"/>
      <c r="E97" s="122"/>
      <c r="F97" s="707" t="s">
        <v>88</v>
      </c>
      <c r="G97" s="707"/>
      <c r="H97" s="707"/>
      <c r="I97" s="707"/>
      <c r="J97" s="708"/>
      <c r="K97" s="125">
        <v>5540475080</v>
      </c>
      <c r="L97" s="111">
        <v>801</v>
      </c>
      <c r="M97" s="124">
        <v>8</v>
      </c>
      <c r="N97" s="124">
        <v>1</v>
      </c>
      <c r="O97" s="126">
        <v>540</v>
      </c>
      <c r="P97" s="127">
        <f>'Приложение 8'!Q126</f>
        <v>0</v>
      </c>
      <c r="Q97" s="127">
        <f>'Приложение 8'!R126</f>
        <v>0</v>
      </c>
      <c r="R97" s="128">
        <f>'Приложение 8'!S126</f>
        <v>0</v>
      </c>
      <c r="S97" s="108" t="s">
        <v>165</v>
      </c>
      <c r="T97" s="92"/>
      <c r="U97" s="92"/>
    </row>
    <row r="98" spans="1:21" ht="19.5" customHeight="1">
      <c r="A98" s="75"/>
      <c r="B98" s="109"/>
      <c r="C98" s="120"/>
      <c r="D98" s="118"/>
      <c r="E98" s="122"/>
      <c r="F98" s="121"/>
      <c r="G98" s="121"/>
      <c r="H98" s="121"/>
      <c r="I98" s="121"/>
      <c r="J98" s="364" t="s">
        <v>409</v>
      </c>
      <c r="K98" s="346">
        <v>5540495110</v>
      </c>
      <c r="L98" s="347"/>
      <c r="M98" s="348">
        <v>0</v>
      </c>
      <c r="N98" s="348">
        <v>0</v>
      </c>
      <c r="O98" s="349">
        <v>0</v>
      </c>
      <c r="P98" s="350">
        <f>P101</f>
        <v>0</v>
      </c>
      <c r="Q98" s="350">
        <f>Q101</f>
        <v>0</v>
      </c>
      <c r="R98" s="351">
        <f>R101</f>
        <v>0</v>
      </c>
      <c r="S98" s="108"/>
      <c r="T98" s="92"/>
      <c r="U98" s="92"/>
    </row>
    <row r="99" spans="1:21" ht="19.5" customHeight="1">
      <c r="A99" s="75"/>
      <c r="B99" s="109"/>
      <c r="C99" s="120"/>
      <c r="D99" s="118"/>
      <c r="E99" s="122"/>
      <c r="F99" s="121"/>
      <c r="G99" s="121"/>
      <c r="H99" s="121"/>
      <c r="I99" s="121"/>
      <c r="J99" s="122" t="s">
        <v>182</v>
      </c>
      <c r="K99" s="125">
        <v>5540495110</v>
      </c>
      <c r="L99" s="111"/>
      <c r="M99" s="403">
        <v>8</v>
      </c>
      <c r="N99" s="403">
        <v>0</v>
      </c>
      <c r="O99" s="405">
        <v>0</v>
      </c>
      <c r="P99" s="127">
        <f t="shared" ref="P99:R100" si="16">P100</f>
        <v>0</v>
      </c>
      <c r="Q99" s="127">
        <f t="shared" si="16"/>
        <v>0</v>
      </c>
      <c r="R99" s="128">
        <f t="shared" si="16"/>
        <v>0</v>
      </c>
      <c r="S99" s="108"/>
      <c r="T99" s="92"/>
      <c r="U99" s="92"/>
    </row>
    <row r="100" spans="1:21" ht="19.5" customHeight="1">
      <c r="A100" s="75"/>
      <c r="B100" s="109"/>
      <c r="C100" s="120"/>
      <c r="D100" s="118"/>
      <c r="E100" s="122"/>
      <c r="F100" s="121"/>
      <c r="G100" s="121"/>
      <c r="H100" s="121"/>
      <c r="I100" s="121"/>
      <c r="J100" s="122" t="s">
        <v>34</v>
      </c>
      <c r="K100" s="125">
        <v>5540495110</v>
      </c>
      <c r="L100" s="111"/>
      <c r="M100" s="403">
        <v>8</v>
      </c>
      <c r="N100" s="403">
        <v>1</v>
      </c>
      <c r="O100" s="405">
        <v>0</v>
      </c>
      <c r="P100" s="127">
        <f t="shared" si="16"/>
        <v>0</v>
      </c>
      <c r="Q100" s="127">
        <f t="shared" si="16"/>
        <v>0</v>
      </c>
      <c r="R100" s="128">
        <f t="shared" si="16"/>
        <v>0</v>
      </c>
      <c r="S100" s="108"/>
      <c r="T100" s="92"/>
      <c r="U100" s="92"/>
    </row>
    <row r="101" spans="1:21" ht="30.75" customHeight="1">
      <c r="A101" s="75"/>
      <c r="B101" s="109"/>
      <c r="C101" s="120"/>
      <c r="D101" s="118"/>
      <c r="E101" s="122"/>
      <c r="F101" s="121"/>
      <c r="G101" s="121"/>
      <c r="H101" s="121"/>
      <c r="I101" s="121"/>
      <c r="J101" s="122" t="s">
        <v>155</v>
      </c>
      <c r="K101" s="125">
        <v>5540495110</v>
      </c>
      <c r="L101" s="111"/>
      <c r="M101" s="124">
        <v>8</v>
      </c>
      <c r="N101" s="124">
        <v>1</v>
      </c>
      <c r="O101" s="126">
        <v>240</v>
      </c>
      <c r="P101" s="127">
        <f>'Приложение 8'!Q128</f>
        <v>0</v>
      </c>
      <c r="Q101" s="127">
        <f>'Приложение 8'!R128</f>
        <v>0</v>
      </c>
      <c r="R101" s="128">
        <f>'Приложение 8'!S128</f>
        <v>0</v>
      </c>
      <c r="S101" s="108"/>
      <c r="T101" s="92"/>
      <c r="U101" s="92"/>
    </row>
    <row r="102" spans="1:21" ht="30.75" customHeight="1">
      <c r="A102" s="75"/>
      <c r="B102" s="109"/>
      <c r="C102" s="120"/>
      <c r="D102" s="118"/>
      <c r="E102" s="122"/>
      <c r="F102" s="711" t="s">
        <v>162</v>
      </c>
      <c r="G102" s="711"/>
      <c r="H102" s="711"/>
      <c r="I102" s="711"/>
      <c r="J102" s="712"/>
      <c r="K102" s="346">
        <v>5540095220</v>
      </c>
      <c r="L102" s="347">
        <v>801</v>
      </c>
      <c r="M102" s="348">
        <v>0</v>
      </c>
      <c r="N102" s="348">
        <v>0</v>
      </c>
      <c r="O102" s="349">
        <v>0</v>
      </c>
      <c r="P102" s="350">
        <f>P105</f>
        <v>600000</v>
      </c>
      <c r="Q102" s="350">
        <f>Q105</f>
        <v>500000</v>
      </c>
      <c r="R102" s="351">
        <f>R105</f>
        <v>600000</v>
      </c>
      <c r="S102" s="108" t="s">
        <v>165</v>
      </c>
      <c r="T102" s="92"/>
      <c r="U102" s="92"/>
    </row>
    <row r="103" spans="1:21" ht="18.75" customHeight="1">
      <c r="A103" s="75"/>
      <c r="B103" s="109"/>
      <c r="C103" s="120"/>
      <c r="D103" s="118"/>
      <c r="E103" s="122"/>
      <c r="F103" s="363"/>
      <c r="G103" s="363"/>
      <c r="H103" s="363"/>
      <c r="I103" s="363"/>
      <c r="J103" s="428" t="s">
        <v>182</v>
      </c>
      <c r="K103" s="404">
        <v>5540095220</v>
      </c>
      <c r="L103" s="402"/>
      <c r="M103" s="403">
        <v>8</v>
      </c>
      <c r="N103" s="403">
        <v>0</v>
      </c>
      <c r="O103" s="405">
        <v>0</v>
      </c>
      <c r="P103" s="406">
        <f t="shared" ref="P103:R104" si="17">P104</f>
        <v>600000</v>
      </c>
      <c r="Q103" s="406">
        <f t="shared" si="17"/>
        <v>500000</v>
      </c>
      <c r="R103" s="407">
        <f t="shared" si="17"/>
        <v>600000</v>
      </c>
      <c r="S103" s="108"/>
      <c r="T103" s="92"/>
      <c r="U103" s="92"/>
    </row>
    <row r="104" spans="1:21" ht="17.25" customHeight="1">
      <c r="A104" s="75"/>
      <c r="B104" s="109"/>
      <c r="C104" s="120"/>
      <c r="D104" s="118"/>
      <c r="E104" s="122"/>
      <c r="F104" s="363"/>
      <c r="G104" s="363"/>
      <c r="H104" s="363"/>
      <c r="I104" s="363"/>
      <c r="J104" s="428" t="s">
        <v>34</v>
      </c>
      <c r="K104" s="404">
        <v>5540095220</v>
      </c>
      <c r="L104" s="402"/>
      <c r="M104" s="403">
        <v>8</v>
      </c>
      <c r="N104" s="403">
        <v>1</v>
      </c>
      <c r="O104" s="405">
        <v>0</v>
      </c>
      <c r="P104" s="406">
        <f t="shared" si="17"/>
        <v>600000</v>
      </c>
      <c r="Q104" s="406">
        <f t="shared" si="17"/>
        <v>500000</v>
      </c>
      <c r="R104" s="407">
        <f t="shared" si="17"/>
        <v>600000</v>
      </c>
      <c r="S104" s="108"/>
      <c r="T104" s="92"/>
      <c r="U104" s="92"/>
    </row>
    <row r="105" spans="1:21" ht="30.75" customHeight="1">
      <c r="A105" s="75"/>
      <c r="B105" s="109"/>
      <c r="C105" s="120"/>
      <c r="D105" s="118"/>
      <c r="E105" s="122"/>
      <c r="F105" s="363"/>
      <c r="G105" s="363"/>
      <c r="H105" s="363"/>
      <c r="I105" s="363"/>
      <c r="J105" s="428" t="s">
        <v>155</v>
      </c>
      <c r="K105" s="404">
        <v>5540095220</v>
      </c>
      <c r="L105" s="402"/>
      <c r="M105" s="403">
        <v>8</v>
      </c>
      <c r="N105" s="403">
        <v>1</v>
      </c>
      <c r="O105" s="405">
        <v>240</v>
      </c>
      <c r="P105" s="406">
        <f>'Приложение 8'!Q131</f>
        <v>600000</v>
      </c>
      <c r="Q105" s="406">
        <f>'Приложение 8'!R131</f>
        <v>500000</v>
      </c>
      <c r="R105" s="407">
        <f>'Приложение 8'!S131</f>
        <v>600000</v>
      </c>
      <c r="S105" s="108"/>
      <c r="T105" s="92"/>
      <c r="U105" s="92"/>
    </row>
    <row r="106" spans="1:21" ht="30.75" customHeight="1">
      <c r="A106" s="75"/>
      <c r="B106" s="109"/>
      <c r="C106" s="120"/>
      <c r="D106" s="118"/>
      <c r="E106" s="122"/>
      <c r="F106" s="363"/>
      <c r="G106" s="363"/>
      <c r="H106" s="363"/>
      <c r="I106" s="363"/>
      <c r="J106" s="364" t="s">
        <v>335</v>
      </c>
      <c r="K106" s="346">
        <v>5540497030</v>
      </c>
      <c r="L106" s="347"/>
      <c r="M106" s="348">
        <v>0</v>
      </c>
      <c r="N106" s="348">
        <v>0</v>
      </c>
      <c r="O106" s="349">
        <v>0</v>
      </c>
      <c r="P106" s="350">
        <f>P109</f>
        <v>268000</v>
      </c>
      <c r="Q106" s="350">
        <f>Q109</f>
        <v>0</v>
      </c>
      <c r="R106" s="351">
        <f>R109</f>
        <v>0</v>
      </c>
      <c r="S106" s="108"/>
      <c r="T106" s="92"/>
      <c r="U106" s="92"/>
    </row>
    <row r="107" spans="1:21" ht="23.25" customHeight="1">
      <c r="A107" s="75"/>
      <c r="B107" s="109"/>
      <c r="C107" s="120"/>
      <c r="D107" s="118"/>
      <c r="E107" s="122"/>
      <c r="F107" s="707" t="s">
        <v>182</v>
      </c>
      <c r="G107" s="707"/>
      <c r="H107" s="707"/>
      <c r="I107" s="707"/>
      <c r="J107" s="708"/>
      <c r="K107" s="125">
        <v>5540497030</v>
      </c>
      <c r="L107" s="111">
        <v>801</v>
      </c>
      <c r="M107" s="124">
        <v>8</v>
      </c>
      <c r="N107" s="124">
        <v>0</v>
      </c>
      <c r="O107" s="126">
        <v>0</v>
      </c>
      <c r="P107" s="127">
        <f t="shared" ref="P107:R108" si="18">P108</f>
        <v>268000</v>
      </c>
      <c r="Q107" s="127">
        <f t="shared" si="18"/>
        <v>0</v>
      </c>
      <c r="R107" s="128">
        <f t="shared" si="18"/>
        <v>0</v>
      </c>
      <c r="S107" s="108" t="s">
        <v>165</v>
      </c>
      <c r="T107" s="92"/>
      <c r="U107" s="92"/>
    </row>
    <row r="108" spans="1:21" ht="20.25" customHeight="1">
      <c r="A108" s="75"/>
      <c r="B108" s="109"/>
      <c r="C108" s="120"/>
      <c r="D108" s="118"/>
      <c r="E108" s="122"/>
      <c r="F108" s="707" t="s">
        <v>34</v>
      </c>
      <c r="G108" s="707"/>
      <c r="H108" s="707"/>
      <c r="I108" s="707"/>
      <c r="J108" s="708"/>
      <c r="K108" s="125">
        <v>5540497030</v>
      </c>
      <c r="L108" s="111">
        <v>801</v>
      </c>
      <c r="M108" s="124">
        <v>8</v>
      </c>
      <c r="N108" s="124">
        <v>1</v>
      </c>
      <c r="O108" s="126">
        <v>0</v>
      </c>
      <c r="P108" s="127">
        <f t="shared" si="18"/>
        <v>268000</v>
      </c>
      <c r="Q108" s="127">
        <f t="shared" si="18"/>
        <v>0</v>
      </c>
      <c r="R108" s="128">
        <f t="shared" si="18"/>
        <v>0</v>
      </c>
      <c r="S108" s="108" t="s">
        <v>165</v>
      </c>
      <c r="T108" s="92"/>
      <c r="U108" s="92"/>
    </row>
    <row r="109" spans="1:21" ht="25.5" customHeight="1">
      <c r="A109" s="75"/>
      <c r="B109" s="109"/>
      <c r="C109" s="120"/>
      <c r="D109" s="118"/>
      <c r="E109" s="122"/>
      <c r="F109" s="707" t="s">
        <v>88</v>
      </c>
      <c r="G109" s="707"/>
      <c r="H109" s="707"/>
      <c r="I109" s="707"/>
      <c r="J109" s="708"/>
      <c r="K109" s="125">
        <v>5540497030</v>
      </c>
      <c r="L109" s="111">
        <v>801</v>
      </c>
      <c r="M109" s="124">
        <v>8</v>
      </c>
      <c r="N109" s="124">
        <v>1</v>
      </c>
      <c r="O109" s="126">
        <v>540</v>
      </c>
      <c r="P109" s="127">
        <f>'Приложение 8'!Q135</f>
        <v>268000</v>
      </c>
      <c r="Q109" s="127">
        <f>'Приложение 8'!R135</f>
        <v>0</v>
      </c>
      <c r="R109" s="128">
        <f>'Приложение 8'!S135</f>
        <v>0</v>
      </c>
      <c r="S109" s="108" t="s">
        <v>165</v>
      </c>
      <c r="T109" s="92"/>
      <c r="U109" s="92"/>
    </row>
    <row r="110" spans="1:21" ht="21" customHeight="1">
      <c r="A110" s="75"/>
      <c r="B110" s="109"/>
      <c r="C110" s="120"/>
      <c r="D110" s="118"/>
      <c r="E110" s="121"/>
      <c r="F110" s="122"/>
      <c r="G110" s="709" t="s">
        <v>209</v>
      </c>
      <c r="H110" s="709"/>
      <c r="I110" s="709"/>
      <c r="J110" s="710"/>
      <c r="K110" s="390">
        <v>7700000000</v>
      </c>
      <c r="L110" s="388">
        <v>310</v>
      </c>
      <c r="M110" s="389">
        <v>0</v>
      </c>
      <c r="N110" s="389">
        <v>0</v>
      </c>
      <c r="O110" s="391">
        <v>0</v>
      </c>
      <c r="P110" s="392">
        <f>P114</f>
        <v>5000</v>
      </c>
      <c r="Q110" s="392">
        <f>Q114</f>
        <v>5000</v>
      </c>
      <c r="R110" s="393">
        <f>R114</f>
        <v>5000</v>
      </c>
      <c r="S110" s="108" t="s">
        <v>165</v>
      </c>
      <c r="T110" s="92"/>
      <c r="U110" s="92"/>
    </row>
    <row r="111" spans="1:21" ht="31.5" customHeight="1">
      <c r="A111" s="75"/>
      <c r="B111" s="109"/>
      <c r="C111" s="134"/>
      <c r="D111" s="135"/>
      <c r="E111" s="136"/>
      <c r="F111" s="137"/>
      <c r="G111" s="136"/>
      <c r="H111" s="136"/>
      <c r="I111" s="136"/>
      <c r="J111" s="138" t="s">
        <v>402</v>
      </c>
      <c r="K111" s="125">
        <v>7710000000</v>
      </c>
      <c r="L111" s="111"/>
      <c r="M111" s="124">
        <v>0</v>
      </c>
      <c r="N111" s="124">
        <v>0</v>
      </c>
      <c r="O111" s="126">
        <v>0</v>
      </c>
      <c r="P111" s="127">
        <f t="shared" ref="P111:R113" si="19">P112</f>
        <v>5000</v>
      </c>
      <c r="Q111" s="127">
        <f t="shared" si="19"/>
        <v>5000</v>
      </c>
      <c r="R111" s="128">
        <f t="shared" si="19"/>
        <v>5000</v>
      </c>
      <c r="S111" s="108"/>
      <c r="T111" s="92"/>
      <c r="U111" s="92"/>
    </row>
    <row r="112" spans="1:21" ht="30.75" customHeight="1">
      <c r="A112" s="75"/>
      <c r="B112" s="109"/>
      <c r="C112" s="134"/>
      <c r="D112" s="135"/>
      <c r="E112" s="136"/>
      <c r="F112" s="137"/>
      <c r="G112" s="136"/>
      <c r="H112" s="136"/>
      <c r="I112" s="136"/>
      <c r="J112" s="138" t="s">
        <v>400</v>
      </c>
      <c r="K112" s="125">
        <v>7710000040</v>
      </c>
      <c r="L112" s="111"/>
      <c r="M112" s="124">
        <v>1</v>
      </c>
      <c r="N112" s="124">
        <v>0</v>
      </c>
      <c r="O112" s="126">
        <v>0</v>
      </c>
      <c r="P112" s="127">
        <f t="shared" si="19"/>
        <v>5000</v>
      </c>
      <c r="Q112" s="127">
        <f t="shared" si="19"/>
        <v>5000</v>
      </c>
      <c r="R112" s="128">
        <f t="shared" si="19"/>
        <v>5000</v>
      </c>
      <c r="S112" s="108"/>
      <c r="T112" s="92"/>
      <c r="U112" s="92"/>
    </row>
    <row r="113" spans="1:21" ht="13.5" customHeight="1">
      <c r="A113" s="75"/>
      <c r="B113" s="109"/>
      <c r="C113" s="134"/>
      <c r="D113" s="135"/>
      <c r="E113" s="136"/>
      <c r="F113" s="137"/>
      <c r="G113" s="136"/>
      <c r="H113" s="136"/>
      <c r="I113" s="136"/>
      <c r="J113" s="138" t="s">
        <v>171</v>
      </c>
      <c r="K113" s="125">
        <v>7710000040</v>
      </c>
      <c r="L113" s="111"/>
      <c r="M113" s="124">
        <v>1</v>
      </c>
      <c r="N113" s="124">
        <v>13</v>
      </c>
      <c r="O113" s="126">
        <v>800</v>
      </c>
      <c r="P113" s="127">
        <f t="shared" si="19"/>
        <v>5000</v>
      </c>
      <c r="Q113" s="127">
        <f t="shared" si="19"/>
        <v>5000</v>
      </c>
      <c r="R113" s="128">
        <f t="shared" si="19"/>
        <v>5000</v>
      </c>
      <c r="S113" s="108"/>
      <c r="T113" s="92"/>
      <c r="U113" s="92"/>
    </row>
    <row r="114" spans="1:21" ht="18.75" customHeight="1" thickBot="1">
      <c r="A114" s="75"/>
      <c r="B114" s="109"/>
      <c r="C114" s="134"/>
      <c r="D114" s="135"/>
      <c r="E114" s="136"/>
      <c r="F114" s="137"/>
      <c r="G114" s="136"/>
      <c r="H114" s="136"/>
      <c r="I114" s="136"/>
      <c r="J114" s="138" t="s">
        <v>401</v>
      </c>
      <c r="K114" s="125">
        <v>7710000040</v>
      </c>
      <c r="L114" s="111"/>
      <c r="M114" s="124">
        <v>1</v>
      </c>
      <c r="N114" s="124">
        <v>13</v>
      </c>
      <c r="O114" s="126">
        <v>870</v>
      </c>
      <c r="P114" s="127">
        <f>'Приложение 8'!Q47</f>
        <v>5000</v>
      </c>
      <c r="Q114" s="127">
        <f>'Приложение 8'!R47</f>
        <v>5000</v>
      </c>
      <c r="R114" s="128">
        <f>'Приложение 8'!S47</f>
        <v>5000</v>
      </c>
      <c r="S114" s="108"/>
      <c r="T114" s="92"/>
      <c r="U114" s="92"/>
    </row>
    <row r="115" spans="1:21" ht="15" customHeight="1" thickBot="1">
      <c r="A115" s="74"/>
      <c r="B115" s="146"/>
      <c r="C115" s="147"/>
      <c r="D115" s="147"/>
      <c r="E115" s="147"/>
      <c r="F115" s="147"/>
      <c r="G115" s="147"/>
      <c r="H115" s="147"/>
      <c r="I115" s="147"/>
      <c r="J115" s="148" t="s">
        <v>180</v>
      </c>
      <c r="K115" s="151"/>
      <c r="L115" s="150">
        <v>0</v>
      </c>
      <c r="M115" s="149"/>
      <c r="N115" s="149"/>
      <c r="O115" s="152"/>
      <c r="P115" s="153">
        <f>P9+P110</f>
        <v>5123000</v>
      </c>
      <c r="Q115" s="153">
        <f>Q9+Q110</f>
        <v>4497500</v>
      </c>
      <c r="R115" s="154">
        <f>R9+R110</f>
        <v>4635400</v>
      </c>
      <c r="S115" s="155" t="s">
        <v>165</v>
      </c>
      <c r="T115" s="92"/>
      <c r="U115" s="92"/>
    </row>
    <row r="116" spans="1:21" ht="11.25" customHeight="1">
      <c r="A116" s="74"/>
      <c r="B116" s="156"/>
      <c r="C116" s="156"/>
      <c r="D116" s="156"/>
      <c r="E116" s="156"/>
      <c r="F116" s="156"/>
      <c r="G116" s="156"/>
      <c r="H116" s="156"/>
      <c r="I116" s="156"/>
      <c r="J116" s="156"/>
      <c r="K116" s="157"/>
      <c r="L116" s="155"/>
      <c r="M116" s="155"/>
      <c r="N116" s="155"/>
      <c r="O116" s="157"/>
      <c r="P116" s="158"/>
      <c r="Q116" s="158"/>
      <c r="R116" s="158"/>
      <c r="S116" s="155" t="s">
        <v>165</v>
      </c>
      <c r="T116" s="92"/>
      <c r="U116" s="92"/>
    </row>
    <row r="117" spans="1:21" ht="12.75" customHeight="1">
      <c r="A117" s="74"/>
      <c r="B117" s="78"/>
      <c r="C117" s="78"/>
      <c r="D117" s="78"/>
      <c r="E117" s="78"/>
      <c r="F117" s="78"/>
      <c r="G117" s="78"/>
      <c r="H117" s="78"/>
      <c r="I117" s="78"/>
      <c r="J117" s="78"/>
      <c r="K117" s="80"/>
      <c r="L117" s="79"/>
      <c r="M117" s="79"/>
      <c r="N117" s="79"/>
      <c r="O117" s="80"/>
      <c r="P117" s="72"/>
      <c r="Q117" s="72"/>
      <c r="R117" s="72"/>
      <c r="S117" s="73"/>
    </row>
    <row r="118" spans="1:21" ht="12.75" customHeight="1">
      <c r="A118" s="74"/>
      <c r="B118" s="78"/>
      <c r="C118" s="78"/>
      <c r="D118" s="78"/>
      <c r="E118" s="78"/>
      <c r="F118" s="78"/>
      <c r="G118" s="78"/>
      <c r="H118" s="78"/>
      <c r="I118" s="78" t="s">
        <v>181</v>
      </c>
      <c r="J118" s="78"/>
      <c r="K118" s="80"/>
      <c r="L118" s="79"/>
      <c r="M118" s="79"/>
      <c r="N118" s="79"/>
      <c r="O118" s="80"/>
      <c r="P118" s="68"/>
      <c r="Q118" s="68"/>
      <c r="R118" s="68"/>
    </row>
    <row r="119" spans="1:21" ht="12.75" customHeight="1">
      <c r="A119" s="74"/>
      <c r="B119" s="78"/>
      <c r="C119" s="78"/>
      <c r="D119" s="78"/>
      <c r="E119" s="78"/>
      <c r="F119" s="78"/>
      <c r="G119" s="78"/>
      <c r="H119" s="78"/>
      <c r="I119" s="78"/>
      <c r="J119" s="78"/>
      <c r="K119" s="80"/>
      <c r="L119" s="79"/>
      <c r="M119" s="79"/>
      <c r="N119" s="79"/>
      <c r="O119" s="80"/>
      <c r="P119" s="68"/>
      <c r="Q119" s="68"/>
      <c r="R119" s="68"/>
    </row>
    <row r="120" spans="1:21" ht="12.75" customHeight="1">
      <c r="A120" s="74"/>
      <c r="B120" s="78"/>
      <c r="C120" s="78"/>
      <c r="D120" s="78"/>
      <c r="E120" s="78"/>
      <c r="F120" s="78"/>
      <c r="G120" s="78"/>
      <c r="H120" s="78"/>
      <c r="I120" s="78" t="s">
        <v>181</v>
      </c>
      <c r="J120" s="78"/>
      <c r="K120" s="80"/>
      <c r="L120" s="79"/>
      <c r="M120" s="79"/>
      <c r="N120" s="79"/>
      <c r="O120" s="80"/>
      <c r="P120" s="68"/>
      <c r="Q120" s="68"/>
      <c r="R120" s="68"/>
    </row>
    <row r="121" spans="1:21" ht="12.75" customHeight="1">
      <c r="A121" s="74"/>
      <c r="B121" s="78"/>
      <c r="C121" s="78"/>
      <c r="D121" s="78"/>
      <c r="E121" s="78"/>
      <c r="F121" s="78"/>
      <c r="G121" s="78"/>
      <c r="H121" s="78"/>
      <c r="I121" s="78"/>
      <c r="J121" s="78"/>
      <c r="K121" s="80"/>
      <c r="L121" s="79"/>
      <c r="M121" s="79"/>
      <c r="N121" s="79"/>
      <c r="O121" s="80"/>
      <c r="P121" s="68"/>
      <c r="Q121" s="68"/>
      <c r="R121" s="68"/>
    </row>
    <row r="122" spans="1:21" ht="12.75" customHeight="1">
      <c r="A122" s="74"/>
      <c r="B122" s="78"/>
      <c r="C122" s="78"/>
      <c r="D122" s="78"/>
      <c r="E122" s="78"/>
      <c r="F122" s="78"/>
      <c r="G122" s="78"/>
      <c r="H122" s="78"/>
      <c r="I122" s="78"/>
      <c r="J122" s="78"/>
      <c r="K122" s="80"/>
      <c r="L122" s="79"/>
      <c r="M122" s="79"/>
      <c r="N122" s="79"/>
      <c r="O122" s="80"/>
      <c r="P122" s="68"/>
      <c r="Q122" s="68"/>
      <c r="R122" s="68"/>
    </row>
    <row r="123" spans="1:21" ht="12.75" customHeight="1">
      <c r="A123" s="74"/>
      <c r="B123" s="78"/>
      <c r="C123" s="78"/>
      <c r="D123" s="78"/>
      <c r="E123" s="78"/>
      <c r="F123" s="78"/>
      <c r="G123" s="78"/>
      <c r="H123" s="78"/>
      <c r="I123" s="78"/>
      <c r="J123" s="78"/>
      <c r="K123" s="80"/>
      <c r="L123" s="79"/>
      <c r="M123" s="79"/>
      <c r="N123" s="79"/>
      <c r="O123" s="80"/>
      <c r="P123" s="68"/>
      <c r="Q123" s="68"/>
      <c r="R123" s="68"/>
    </row>
    <row r="124" spans="1:21" ht="12.75" customHeight="1">
      <c r="A124" s="74"/>
      <c r="B124" s="81"/>
      <c r="C124" s="81"/>
      <c r="D124" s="81"/>
      <c r="E124" s="81"/>
      <c r="F124" s="81"/>
      <c r="G124" s="81"/>
      <c r="H124" s="81"/>
      <c r="I124" s="81"/>
      <c r="J124" s="81"/>
      <c r="K124" s="80"/>
      <c r="L124" s="79"/>
      <c r="M124" s="79"/>
      <c r="N124" s="79"/>
      <c r="O124" s="80"/>
    </row>
  </sheetData>
  <mergeCells count="35">
    <mergeCell ref="F15:J15"/>
    <mergeCell ref="G16:J16"/>
    <mergeCell ref="G19:J19"/>
    <mergeCell ref="P1:U1"/>
    <mergeCell ref="P2:U2"/>
    <mergeCell ref="P3:U3"/>
    <mergeCell ref="P4:U4"/>
    <mergeCell ref="B6:R6"/>
    <mergeCell ref="B8:J8"/>
    <mergeCell ref="F102:J102"/>
    <mergeCell ref="F38:J38"/>
    <mergeCell ref="G39:J39"/>
    <mergeCell ref="F107:J107"/>
    <mergeCell ref="E9:J9"/>
    <mergeCell ref="F11:J11"/>
    <mergeCell ref="G14:J14"/>
    <mergeCell ref="G65:J65"/>
    <mergeCell ref="G67:J67"/>
    <mergeCell ref="G70:J70"/>
    <mergeCell ref="F44:J44"/>
    <mergeCell ref="G66:J66"/>
    <mergeCell ref="G68:J68"/>
    <mergeCell ref="G69:J69"/>
    <mergeCell ref="G71:J71"/>
    <mergeCell ref="F72:J72"/>
    <mergeCell ref="F93:J93"/>
    <mergeCell ref="G95:J95"/>
    <mergeCell ref="F109:J109"/>
    <mergeCell ref="G110:J110"/>
    <mergeCell ref="F108:J108"/>
    <mergeCell ref="E53:J53"/>
    <mergeCell ref="F58:J58"/>
    <mergeCell ref="G92:J92"/>
    <mergeCell ref="G87:J87"/>
    <mergeCell ref="F97:J97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 10 Табл.1-культ.</vt:lpstr>
      <vt:lpstr>Прил 11 таблица 2 КСО</vt:lpstr>
      <vt:lpstr>прил 11 табл.3 внут.фин.контр.</vt:lpstr>
      <vt:lpstr>Прил.11 табл.4 зем.контроль </vt:lpstr>
      <vt:lpstr>Прил.11 табл.5 бух.</vt:lpstr>
      <vt:lpstr>Прил.11 табл.6 повыш.з.пл.культ</vt:lpstr>
      <vt:lpstr>Прил 12</vt:lpstr>
      <vt:lpstr>приложение 12</vt:lpstr>
      <vt:lpstr>Прил 14</vt:lpstr>
      <vt:lpstr>Лист1</vt:lpstr>
      <vt:lpstr>'приложение 7'!Область_печати</vt:lpstr>
      <vt:lpstr>'Приложение 9'!Область_печати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Samsung</cp:lastModifiedBy>
  <cp:lastPrinted>2022-11-15T07:55:45Z</cp:lastPrinted>
  <dcterms:created xsi:type="dcterms:W3CDTF">2010-12-16T03:42:04Z</dcterms:created>
  <dcterms:modified xsi:type="dcterms:W3CDTF">2022-11-24T04:31:53Z</dcterms:modified>
</cp:coreProperties>
</file>