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5" windowWidth="12120" windowHeight="8940" firstSheet="1" activeTab="5"/>
  </bookViews>
  <sheets>
    <sheet name="Приложение 1" sheetId="1" r:id="rId1"/>
    <sheet name="Приложение 2" sheetId="4" r:id="rId2"/>
    <sheet name="Приложение 3" sheetId="3" r:id="rId3"/>
    <sheet name="приложение 4" sheetId="8" r:id="rId4"/>
    <sheet name="Приложение 5" sheetId="9" r:id="rId5"/>
    <sheet name="Приложение 6" sheetId="10" r:id="rId6"/>
    <sheet name="приложение 7" sheetId="18" r:id="rId7"/>
  </sheets>
  <externalReferences>
    <externalReference r:id="rId8"/>
  </externalReferences>
  <definedNames>
    <definedName name="__bookmark_1" localSheetId="5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3">'приложение 4'!$A$1:$V$122</definedName>
    <definedName name="_xlnm.Print_Area" localSheetId="4">'Приложение 5'!$D$1:$V$139</definedName>
    <definedName name="_xlnm.Print_Area" localSheetId="5">'Приложение 6'!$D$1:$S$99</definedName>
  </definedNames>
  <calcPr calcId="125725"/>
</workbook>
</file>

<file path=xl/calcChain.xml><?xml version="1.0" encoding="utf-8"?>
<calcChain xmlns="http://schemas.openxmlformats.org/spreadsheetml/2006/main">
  <c r="R97" i="10"/>
  <c r="R96" s="1"/>
  <c r="Q97"/>
  <c r="Q96" s="1"/>
  <c r="P97"/>
  <c r="P96" s="1"/>
  <c r="Q85" i="9"/>
  <c r="Q87"/>
  <c r="S65"/>
  <c r="S69"/>
  <c r="R65"/>
  <c r="R69"/>
  <c r="Q65"/>
  <c r="Q69"/>
  <c r="S22"/>
  <c r="R22"/>
  <c r="S23"/>
  <c r="R23"/>
  <c r="C11" i="18"/>
  <c r="P15" i="10"/>
  <c r="P14" s="1"/>
  <c r="P13" s="1"/>
  <c r="P12" s="1"/>
  <c r="Q101" i="9"/>
  <c r="Q102"/>
  <c r="Q103"/>
  <c r="Q104"/>
  <c r="Q88"/>
  <c r="Q89"/>
  <c r="S73"/>
  <c r="S74"/>
  <c r="S75"/>
  <c r="S76"/>
  <c r="R73"/>
  <c r="R74"/>
  <c r="R75"/>
  <c r="R76"/>
  <c r="S45"/>
  <c r="S47"/>
  <c r="S48"/>
  <c r="S49"/>
  <c r="R45"/>
  <c r="R47"/>
  <c r="R48"/>
  <c r="R49"/>
  <c r="Q45"/>
  <c r="Q47"/>
  <c r="Q48"/>
  <c r="Q49"/>
  <c r="S43"/>
  <c r="R43"/>
  <c r="Q43"/>
  <c r="S38"/>
  <c r="R38"/>
  <c r="Q38"/>
  <c r="Q106"/>
  <c r="P29" i="10"/>
  <c r="P28" s="1"/>
  <c r="P27" s="1"/>
  <c r="P26" s="1"/>
  <c r="Q108" i="9"/>
  <c r="Q109"/>
  <c r="P33" i="10"/>
  <c r="P30" s="1"/>
  <c r="C60" i="4"/>
  <c r="R69" i="10"/>
  <c r="Q69"/>
  <c r="P69"/>
  <c r="R73"/>
  <c r="R70" s="1"/>
  <c r="Q73"/>
  <c r="Q72" s="1"/>
  <c r="Q71" s="1"/>
  <c r="P73"/>
  <c r="P70"/>
  <c r="Q77"/>
  <c r="Q74"/>
  <c r="R77"/>
  <c r="R74"/>
  <c r="P77"/>
  <c r="P74"/>
  <c r="R46"/>
  <c r="R43"/>
  <c r="Q46"/>
  <c r="Q45"/>
  <c r="Q44" s="1"/>
  <c r="P46"/>
  <c r="P45" s="1"/>
  <c r="P44" s="1"/>
  <c r="R58"/>
  <c r="R55"/>
  <c r="Q58"/>
  <c r="Q57"/>
  <c r="Q56" s="1"/>
  <c r="P58"/>
  <c r="P57" s="1"/>
  <c r="P56" s="1"/>
  <c r="Q15"/>
  <c r="S95" i="9"/>
  <c r="S94"/>
  <c r="S93"/>
  <c r="R95"/>
  <c r="R94"/>
  <c r="R93"/>
  <c r="S71"/>
  <c r="R19" i="10"/>
  <c r="R18"/>
  <c r="R17"/>
  <c r="R16"/>
  <c r="R71" i="9"/>
  <c r="Q19" i="10"/>
  <c r="Q71" i="9"/>
  <c r="R69" i="8"/>
  <c r="R68"/>
  <c r="R63" s="1"/>
  <c r="Q70" i="9"/>
  <c r="D19" i="3"/>
  <c r="S129" i="9"/>
  <c r="R129"/>
  <c r="S130"/>
  <c r="R50" i="10"/>
  <c r="R130" i="9"/>
  <c r="Q50" i="10"/>
  <c r="Q49" s="1"/>
  <c r="Q48" s="1"/>
  <c r="S133" i="9"/>
  <c r="R54" i="10"/>
  <c r="R133" i="9"/>
  <c r="Q54" i="10"/>
  <c r="Q27" i="9"/>
  <c r="P68" i="10"/>
  <c r="S34" i="9"/>
  <c r="G10" i="3"/>
  <c r="R34" i="9"/>
  <c r="F10" i="3"/>
  <c r="Q34" i="9"/>
  <c r="D10" i="3"/>
  <c r="G20"/>
  <c r="S78" i="9"/>
  <c r="R15" i="10"/>
  <c r="F20" i="3"/>
  <c r="R78" i="9"/>
  <c r="R77"/>
  <c r="Q78"/>
  <c r="S119"/>
  <c r="S118"/>
  <c r="S120"/>
  <c r="R41" i="10"/>
  <c r="R40"/>
  <c r="R39" s="1"/>
  <c r="R38" s="1"/>
  <c r="Q119" i="9"/>
  <c r="Q118"/>
  <c r="Q120"/>
  <c r="P41" i="10"/>
  <c r="P40" s="1"/>
  <c r="P39" s="1"/>
  <c r="P38" s="1"/>
  <c r="Q129" i="9"/>
  <c r="Q130"/>
  <c r="P50" i="10"/>
  <c r="P47" s="1"/>
  <c r="P42" s="1"/>
  <c r="Q133" i="9"/>
  <c r="P54" i="10"/>
  <c r="R27" i="8"/>
  <c r="V40"/>
  <c r="T40"/>
  <c r="R40"/>
  <c r="V87"/>
  <c r="R118"/>
  <c r="R117"/>
  <c r="S101" i="9"/>
  <c r="G23" i="3"/>
  <c r="S112" i="9"/>
  <c r="R101"/>
  <c r="F23" i="3"/>
  <c r="R112" i="9"/>
  <c r="R111"/>
  <c r="Q112"/>
  <c r="P37" i="10"/>
  <c r="S40" i="9"/>
  <c r="G14" i="3"/>
  <c r="R40" i="9"/>
  <c r="F14" i="3"/>
  <c r="Q40" i="9"/>
  <c r="D14" i="3"/>
  <c r="G15"/>
  <c r="F15"/>
  <c r="D15"/>
  <c r="R120" i="9"/>
  <c r="Q41" i="10"/>
  <c r="Q40"/>
  <c r="Q39" s="1"/>
  <c r="Q38" s="1"/>
  <c r="S136" i="9"/>
  <c r="R136"/>
  <c r="Q136"/>
  <c r="C69" i="4"/>
  <c r="C68"/>
  <c r="E66"/>
  <c r="D66"/>
  <c r="C66"/>
  <c r="E65"/>
  <c r="D65"/>
  <c r="C65"/>
  <c r="E63"/>
  <c r="E62"/>
  <c r="D63"/>
  <c r="D62"/>
  <c r="C63"/>
  <c r="C62"/>
  <c r="E58"/>
  <c r="D58"/>
  <c r="C58"/>
  <c r="E56"/>
  <c r="D56"/>
  <c r="C56"/>
  <c r="E54"/>
  <c r="E53"/>
  <c r="D54"/>
  <c r="C54"/>
  <c r="D53"/>
  <c r="E49"/>
  <c r="E48"/>
  <c r="E47"/>
  <c r="D49"/>
  <c r="D48"/>
  <c r="D47"/>
  <c r="C49"/>
  <c r="C48"/>
  <c r="C47"/>
  <c r="E45"/>
  <c r="E44"/>
  <c r="E40"/>
  <c r="D45"/>
  <c r="D44"/>
  <c r="C45"/>
  <c r="C44"/>
  <c r="E42"/>
  <c r="E41"/>
  <c r="D42"/>
  <c r="D41"/>
  <c r="C42"/>
  <c r="C41"/>
  <c r="E38"/>
  <c r="E37"/>
  <c r="D38"/>
  <c r="D37"/>
  <c r="C38"/>
  <c r="C37"/>
  <c r="E34"/>
  <c r="E33"/>
  <c r="D34"/>
  <c r="D33"/>
  <c r="C34"/>
  <c r="C33"/>
  <c r="E31"/>
  <c r="E30"/>
  <c r="E29"/>
  <c r="D31"/>
  <c r="C31"/>
  <c r="C30"/>
  <c r="C29"/>
  <c r="D30"/>
  <c r="D29"/>
  <c r="E26"/>
  <c r="D26"/>
  <c r="C26"/>
  <c r="E24"/>
  <c r="D24"/>
  <c r="C24"/>
  <c r="E22"/>
  <c r="D22"/>
  <c r="C22"/>
  <c r="E20"/>
  <c r="D20"/>
  <c r="C20"/>
  <c r="E16"/>
  <c r="D16"/>
  <c r="C16"/>
  <c r="E14"/>
  <c r="D14"/>
  <c r="D13"/>
  <c r="D12"/>
  <c r="C14"/>
  <c r="D15" i="1"/>
  <c r="D14" s="1"/>
  <c r="D13" s="1"/>
  <c r="D12" s="1"/>
  <c r="D11"/>
  <c r="D10" s="1"/>
  <c r="D9" s="1"/>
  <c r="D8" s="1"/>
  <c r="D7" s="1"/>
  <c r="S91" i="9"/>
  <c r="R24" i="10"/>
  <c r="R91" i="9"/>
  <c r="Q24" i="10"/>
  <c r="Q23"/>
  <c r="Q22" s="1"/>
  <c r="Q21" s="1"/>
  <c r="Q20" s="1"/>
  <c r="Q91" i="9"/>
  <c r="P24" i="10"/>
  <c r="V117" i="8"/>
  <c r="T117"/>
  <c r="S99" i="9"/>
  <c r="S98"/>
  <c r="S27"/>
  <c r="R68" i="10"/>
  <c r="R27" i="9"/>
  <c r="Q68" i="10"/>
  <c r="S132" i="9"/>
  <c r="R132"/>
  <c r="P91" i="10"/>
  <c r="P89" s="1"/>
  <c r="P88" s="1"/>
  <c r="P87" s="1"/>
  <c r="Q95" i="9"/>
  <c r="Q94"/>
  <c r="Q93"/>
  <c r="S24"/>
  <c r="R67" i="10"/>
  <c r="R66" s="1"/>
  <c r="R65" s="1"/>
  <c r="R64" s="1"/>
  <c r="R24" i="9"/>
  <c r="R19"/>
  <c r="R16"/>
  <c r="Q63" i="10"/>
  <c r="T17" i="8"/>
  <c r="T16"/>
  <c r="T15" s="1"/>
  <c r="N84"/>
  <c r="V85"/>
  <c r="V84"/>
  <c r="T85"/>
  <c r="T84"/>
  <c r="R85"/>
  <c r="R84"/>
  <c r="V27"/>
  <c r="T27"/>
  <c r="V29"/>
  <c r="V28"/>
  <c r="T29"/>
  <c r="T28"/>
  <c r="R29"/>
  <c r="R28"/>
  <c r="V35"/>
  <c r="V30"/>
  <c r="T35"/>
  <c r="T34"/>
  <c r="T33" s="1"/>
  <c r="R35"/>
  <c r="R30" s="1"/>
  <c r="V47"/>
  <c r="V41" s="1"/>
  <c r="T47"/>
  <c r="R47"/>
  <c r="R41" s="1"/>
  <c r="V56"/>
  <c r="T56"/>
  <c r="T53" s="1"/>
  <c r="T52" s="1"/>
  <c r="R56"/>
  <c r="V66"/>
  <c r="V65" s="1"/>
  <c r="T66"/>
  <c r="R66"/>
  <c r="R65"/>
  <c r="V112"/>
  <c r="V111"/>
  <c r="V110" s="1"/>
  <c r="T112"/>
  <c r="T111"/>
  <c r="T110" s="1"/>
  <c r="T108" s="1"/>
  <c r="R112"/>
  <c r="R111"/>
  <c r="S37" i="9"/>
  <c r="R37"/>
  <c r="Q37"/>
  <c r="S83"/>
  <c r="S82"/>
  <c r="S81"/>
  <c r="S80"/>
  <c r="R83"/>
  <c r="R82"/>
  <c r="R81"/>
  <c r="R80"/>
  <c r="Q83"/>
  <c r="Q82"/>
  <c r="Q81"/>
  <c r="Q80"/>
  <c r="S30"/>
  <c r="R30"/>
  <c r="Q30"/>
  <c r="S52"/>
  <c r="R86" i="10"/>
  <c r="R85" s="1"/>
  <c r="R52" i="9"/>
  <c r="Q86" i="10"/>
  <c r="R51" i="9"/>
  <c r="R50"/>
  <c r="Q52"/>
  <c r="P86" i="10"/>
  <c r="P85"/>
  <c r="S32" i="9"/>
  <c r="R32"/>
  <c r="Q32"/>
  <c r="S60"/>
  <c r="R81" i="10"/>
  <c r="R60" i="9"/>
  <c r="Q81" i="10"/>
  <c r="S63" i="9"/>
  <c r="R82" i="10"/>
  <c r="R63" i="9"/>
  <c r="Q82" i="10"/>
  <c r="S127" i="9"/>
  <c r="S126"/>
  <c r="R127"/>
  <c r="R126"/>
  <c r="Q127"/>
  <c r="Q63"/>
  <c r="P82" i="10"/>
  <c r="Q60" i="9"/>
  <c r="P81" i="10"/>
  <c r="P80" s="1"/>
  <c r="P79" s="1"/>
  <c r="P78" s="1"/>
  <c r="Q24" i="9"/>
  <c r="S16"/>
  <c r="R63" i="10"/>
  <c r="Q16" i="9"/>
  <c r="Q15"/>
  <c r="E7" i="3"/>
  <c r="E24"/>
  <c r="E26"/>
  <c r="E21"/>
  <c r="E16"/>
  <c r="E18"/>
  <c r="V24" i="8"/>
  <c r="V23"/>
  <c r="R24"/>
  <c r="R15" i="9"/>
  <c r="R11"/>
  <c r="T24" i="8"/>
  <c r="R75"/>
  <c r="Q59" i="9"/>
  <c r="Q58"/>
  <c r="T23" i="8"/>
  <c r="T22" s="1"/>
  <c r="T21" s="1"/>
  <c r="P90" i="10"/>
  <c r="S59" i="9"/>
  <c r="S58"/>
  <c r="R59"/>
  <c r="R58"/>
  <c r="R119"/>
  <c r="R118"/>
  <c r="S111"/>
  <c r="Q77"/>
  <c r="Q76"/>
  <c r="Q75"/>
  <c r="Q74"/>
  <c r="Q73"/>
  <c r="S77"/>
  <c r="D20" i="3"/>
  <c r="R14" i="9"/>
  <c r="R12"/>
  <c r="S70"/>
  <c r="G19" i="3"/>
  <c r="V69" i="8"/>
  <c r="V68" s="1"/>
  <c r="V63" s="1"/>
  <c r="V61" s="1"/>
  <c r="V116"/>
  <c r="V115"/>
  <c r="T69"/>
  <c r="T68"/>
  <c r="T63" s="1"/>
  <c r="T65" s="1"/>
  <c r="T116"/>
  <c r="T115" s="1"/>
  <c r="R90" i="9"/>
  <c r="R89"/>
  <c r="R114" i="8"/>
  <c r="R113" s="1"/>
  <c r="R110" s="1"/>
  <c r="R109" s="1"/>
  <c r="R116"/>
  <c r="R115" s="1"/>
  <c r="V34"/>
  <c r="V33" s="1"/>
  <c r="Q132" i="9"/>
  <c r="F8" i="3"/>
  <c r="R55" i="8"/>
  <c r="R53" s="1"/>
  <c r="R52" s="1"/>
  <c r="T55"/>
  <c r="Q51" i="9"/>
  <c r="Q50"/>
  <c r="S51"/>
  <c r="S50"/>
  <c r="V75" i="8"/>
  <c r="V74" s="1"/>
  <c r="T114"/>
  <c r="T113"/>
  <c r="V114"/>
  <c r="V113"/>
  <c r="P19" i="10"/>
  <c r="P18"/>
  <c r="P17" s="1"/>
  <c r="P16" s="1"/>
  <c r="Q55"/>
  <c r="R57"/>
  <c r="R56" s="1"/>
  <c r="R45"/>
  <c r="R44" s="1"/>
  <c r="P76"/>
  <c r="P75" s="1"/>
  <c r="P72"/>
  <c r="P71" s="1"/>
  <c r="Q84"/>
  <c r="Q83" s="1"/>
  <c r="Q85"/>
  <c r="P23"/>
  <c r="P22"/>
  <c r="P21" s="1"/>
  <c r="P20"/>
  <c r="R14"/>
  <c r="R13"/>
  <c r="R12" s="1"/>
  <c r="Q14"/>
  <c r="Q13" s="1"/>
  <c r="Q12" s="1"/>
  <c r="P43"/>
  <c r="R74" i="8"/>
  <c r="R73" s="1"/>
  <c r="R72" s="1"/>
  <c r="R71" s="1"/>
  <c r="R70"/>
  <c r="T41"/>
  <c r="T46"/>
  <c r="T42" s="1"/>
  <c r="R46"/>
  <c r="R42" s="1"/>
  <c r="V46"/>
  <c r="V42" s="1"/>
  <c r="R39"/>
  <c r="R38" s="1"/>
  <c r="R37" s="1"/>
  <c r="V36"/>
  <c r="V39"/>
  <c r="V38" s="1"/>
  <c r="V37" s="1"/>
  <c r="T36"/>
  <c r="T39"/>
  <c r="T38" s="1"/>
  <c r="T37" s="1"/>
  <c r="R72" i="10"/>
  <c r="R71"/>
  <c r="R76"/>
  <c r="R75"/>
  <c r="T30" i="8"/>
  <c r="P84" i="10"/>
  <c r="P83" s="1"/>
  <c r="P55"/>
  <c r="Q76"/>
  <c r="Q75"/>
  <c r="R84"/>
  <c r="R83" s="1"/>
  <c r="V55" i="8"/>
  <c r="V53" s="1"/>
  <c r="V52" s="1"/>
  <c r="V50" s="1"/>
  <c r="V49" s="1"/>
  <c r="V48" s="1"/>
  <c r="V17"/>
  <c r="V16" s="1"/>
  <c r="V15" s="1"/>
  <c r="S15" i="9"/>
  <c r="Q90"/>
  <c r="S90"/>
  <c r="S89"/>
  <c r="Q67" i="10"/>
  <c r="Q66" s="1"/>
  <c r="Q65" s="1"/>
  <c r="Q64" s="1"/>
  <c r="R20" i="9"/>
  <c r="S19"/>
  <c r="G9" i="3"/>
  <c r="S20" i="9"/>
  <c r="Q68"/>
  <c r="R70"/>
  <c r="Q42"/>
  <c r="Q41"/>
  <c r="R41"/>
  <c r="R42"/>
  <c r="R80" i="10"/>
  <c r="R79" s="1"/>
  <c r="R78" s="1"/>
  <c r="Q18"/>
  <c r="Q17"/>
  <c r="Q16" s="1"/>
  <c r="Q11"/>
  <c r="Q80"/>
  <c r="Q79"/>
  <c r="Q78" s="1"/>
  <c r="D22" i="3"/>
  <c r="P67" i="10"/>
  <c r="P66"/>
  <c r="P65" s="1"/>
  <c r="P64" s="1"/>
  <c r="Q23" i="9"/>
  <c r="Q22"/>
  <c r="D18" i="3"/>
  <c r="G18"/>
  <c r="C19" i="4"/>
  <c r="C18"/>
  <c r="D40"/>
  <c r="D36"/>
  <c r="C40"/>
  <c r="C53"/>
  <c r="D19"/>
  <c r="D18"/>
  <c r="D28"/>
  <c r="D11"/>
  <c r="E52"/>
  <c r="E51"/>
  <c r="E28"/>
  <c r="C36"/>
  <c r="C52"/>
  <c r="C51"/>
  <c r="E19"/>
  <c r="E18"/>
  <c r="C28"/>
  <c r="E36"/>
  <c r="D52"/>
  <c r="D51"/>
  <c r="C13"/>
  <c r="C12"/>
  <c r="E13"/>
  <c r="E12"/>
  <c r="Q126" i="9"/>
  <c r="Q124"/>
  <c r="Q123"/>
  <c r="R82" i="8"/>
  <c r="R81" s="1"/>
  <c r="R80" s="1"/>
  <c r="R78" s="1"/>
  <c r="R77" s="1"/>
  <c r="R17"/>
  <c r="R16"/>
  <c r="R15" s="1"/>
  <c r="T82"/>
  <c r="T81" s="1"/>
  <c r="T80" s="1"/>
  <c r="R87" i="9"/>
  <c r="R86"/>
  <c r="R88"/>
  <c r="R117"/>
  <c r="R116"/>
  <c r="R115"/>
  <c r="T103" i="8"/>
  <c r="T101" s="1"/>
  <c r="S56" i="9"/>
  <c r="S55"/>
  <c r="S57"/>
  <c r="Q56"/>
  <c r="Q55"/>
  <c r="Q54"/>
  <c r="D17" i="3"/>
  <c r="D16"/>
  <c r="Q57" i="9"/>
  <c r="R124"/>
  <c r="R123"/>
  <c r="R125"/>
  <c r="S21"/>
  <c r="S35"/>
  <c r="S36"/>
  <c r="Q62" i="10"/>
  <c r="Q61" s="1"/>
  <c r="Q60"/>
  <c r="Q59" s="1"/>
  <c r="R51"/>
  <c r="R53"/>
  <c r="R52" s="1"/>
  <c r="R49"/>
  <c r="R48" s="1"/>
  <c r="R47"/>
  <c r="R42" s="1"/>
  <c r="Q125" i="9"/>
  <c r="S87"/>
  <c r="S86"/>
  <c r="V82" i="8"/>
  <c r="V81" s="1"/>
  <c r="V80" s="1"/>
  <c r="S88" i="9"/>
  <c r="R57"/>
  <c r="R56"/>
  <c r="R55"/>
  <c r="R54"/>
  <c r="F17" i="3"/>
  <c r="F16"/>
  <c r="R21" i="9"/>
  <c r="R62" i="10"/>
  <c r="R61" s="1"/>
  <c r="R60"/>
  <c r="S125" i="9"/>
  <c r="S124"/>
  <c r="S123"/>
  <c r="Q36"/>
  <c r="Q35"/>
  <c r="R35"/>
  <c r="R36"/>
  <c r="F9" i="3"/>
  <c r="F7" s="1"/>
  <c r="R10" i="9"/>
  <c r="R20" i="10"/>
  <c r="R23"/>
  <c r="R22"/>
  <c r="R21" s="1"/>
  <c r="S42" i="9"/>
  <c r="S41"/>
  <c r="P34" i="10"/>
  <c r="P36"/>
  <c r="P35" s="1"/>
  <c r="P53"/>
  <c r="P52" s="1"/>
  <c r="P51"/>
  <c r="Q117" i="9"/>
  <c r="Q116"/>
  <c r="Q115"/>
  <c r="R103" i="8"/>
  <c r="R102" s="1"/>
  <c r="S117" i="9"/>
  <c r="S116"/>
  <c r="S115"/>
  <c r="V103" i="8"/>
  <c r="V102" s="1"/>
  <c r="Q67" i="9"/>
  <c r="Q66"/>
  <c r="Q53" i="10"/>
  <c r="Q52" s="1"/>
  <c r="Q51"/>
  <c r="Q111" i="9"/>
  <c r="T75" i="8"/>
  <c r="T74" s="1"/>
  <c r="R105"/>
  <c r="R104" s="1"/>
  <c r="V105"/>
  <c r="V104" s="1"/>
  <c r="R96"/>
  <c r="R95" s="1"/>
  <c r="R13" i="9"/>
  <c r="Q105"/>
  <c r="T105" i="8"/>
  <c r="T104" s="1"/>
  <c r="R98"/>
  <c r="R97" s="1"/>
  <c r="R94"/>
  <c r="R93" s="1"/>
  <c r="Q21" i="9"/>
  <c r="Q20"/>
  <c r="Q19"/>
  <c r="D9" i="3"/>
  <c r="R23" i="8"/>
  <c r="R22" s="1"/>
  <c r="R21" s="1"/>
  <c r="Q11" i="9"/>
  <c r="Q14"/>
  <c r="D8" i="3"/>
  <c r="D7" s="1"/>
  <c r="P63" i="10"/>
  <c r="E28" i="3"/>
  <c r="R36" i="8"/>
  <c r="P49" i="10"/>
  <c r="P48" s="1"/>
  <c r="Q43"/>
  <c r="Q47"/>
  <c r="Q70"/>
  <c r="P32"/>
  <c r="P31"/>
  <c r="R11"/>
  <c r="V22" i="8"/>
  <c r="V21" s="1"/>
  <c r="P11" i="10"/>
  <c r="R45" i="8"/>
  <c r="R44" s="1"/>
  <c r="R43" s="1"/>
  <c r="V45"/>
  <c r="V44" s="1"/>
  <c r="V43" s="1"/>
  <c r="D23" i="3"/>
  <c r="Q86" i="9"/>
  <c r="F19" i="3"/>
  <c r="F18" s="1"/>
  <c r="S14" i="9"/>
  <c r="S11"/>
  <c r="D10" i="4"/>
  <c r="E11" i="1"/>
  <c r="E10" s="1"/>
  <c r="E9" s="1"/>
  <c r="E8" s="1"/>
  <c r="C11" i="4"/>
  <c r="C10"/>
  <c r="C11" i="1"/>
  <c r="E11" i="4"/>
  <c r="E10"/>
  <c r="F11" i="1"/>
  <c r="F10" s="1"/>
  <c r="F9" s="1"/>
  <c r="F8" s="1"/>
  <c r="R108" i="8"/>
  <c r="R107" s="1"/>
  <c r="R106" s="1"/>
  <c r="D27" i="3"/>
  <c r="D26"/>
  <c r="Q122" i="9"/>
  <c r="R79" i="8"/>
  <c r="S67" i="9"/>
  <c r="S66"/>
  <c r="S68"/>
  <c r="D25" i="3"/>
  <c r="D24"/>
  <c r="Q114" i="9"/>
  <c r="S122"/>
  <c r="G27" i="3"/>
  <c r="G26"/>
  <c r="G22"/>
  <c r="G21"/>
  <c r="S85" i="9"/>
  <c r="F27" i="3"/>
  <c r="F26" s="1"/>
  <c r="R122" i="9"/>
  <c r="S54"/>
  <c r="G17" i="3"/>
  <c r="G16" s="1"/>
  <c r="F25"/>
  <c r="F24" s="1"/>
  <c r="R114" i="9"/>
  <c r="S114"/>
  <c r="G25" i="3"/>
  <c r="G24"/>
  <c r="R101" i="8"/>
  <c r="R100" s="1"/>
  <c r="R99" s="1"/>
  <c r="T100"/>
  <c r="T99" s="1"/>
  <c r="T102"/>
  <c r="R85" i="9"/>
  <c r="F22" i="3"/>
  <c r="F21" s="1"/>
  <c r="V101" i="8"/>
  <c r="V100" s="1"/>
  <c r="V51"/>
  <c r="Q42" i="10"/>
  <c r="Q10" i="9"/>
  <c r="P60" i="10"/>
  <c r="P59" s="1"/>
  <c r="P62"/>
  <c r="P61" s="1"/>
  <c r="Q13" i="9"/>
  <c r="Q12"/>
  <c r="T109" i="8"/>
  <c r="T107"/>
  <c r="T106" s="1"/>
  <c r="T62"/>
  <c r="T61"/>
  <c r="T60" s="1"/>
  <c r="V62"/>
  <c r="V60"/>
  <c r="Q10" i="10"/>
  <c r="V99" i="8"/>
  <c r="R67" i="9"/>
  <c r="R66"/>
  <c r="R9"/>
  <c r="E15" i="1"/>
  <c r="E14"/>
  <c r="E13" s="1"/>
  <c r="E12"/>
  <c r="R68" i="9"/>
  <c r="S12"/>
  <c r="S13"/>
  <c r="S10"/>
  <c r="G8" i="3"/>
  <c r="G7"/>
  <c r="G28" s="1"/>
  <c r="S9" i="9"/>
  <c r="F15" i="1"/>
  <c r="F14"/>
  <c r="F13" s="1"/>
  <c r="F12"/>
  <c r="R138" i="9"/>
  <c r="S138"/>
  <c r="Q9"/>
  <c r="C15" i="1"/>
  <c r="D21" i="3"/>
  <c r="D28"/>
  <c r="Q138" i="9"/>
  <c r="C14" i="1"/>
  <c r="C13" s="1"/>
  <c r="C12" s="1"/>
  <c r="T73" i="8" l="1"/>
  <c r="T72" s="1"/>
  <c r="T71" s="1"/>
  <c r="T70"/>
  <c r="T58" s="1"/>
  <c r="V78"/>
  <c r="V79"/>
  <c r="T79"/>
  <c r="T78"/>
  <c r="T77" s="1"/>
  <c r="T76" s="1"/>
  <c r="V70"/>
  <c r="V73"/>
  <c r="V72" s="1"/>
  <c r="V71" s="1"/>
  <c r="R50"/>
  <c r="R49" s="1"/>
  <c r="R48" s="1"/>
  <c r="R51"/>
  <c r="T50"/>
  <c r="T49" s="1"/>
  <c r="T48" s="1"/>
  <c r="T51"/>
  <c r="T31"/>
  <c r="T32"/>
  <c r="R62"/>
  <c r="R61"/>
  <c r="R60" s="1"/>
  <c r="R58" s="1"/>
  <c r="P95" i="10"/>
  <c r="P94" s="1"/>
  <c r="P93" s="1"/>
  <c r="P92"/>
  <c r="R92"/>
  <c r="R95"/>
  <c r="R94" s="1"/>
  <c r="R93" s="1"/>
  <c r="V58" i="8"/>
  <c r="R92"/>
  <c r="R91" s="1"/>
  <c r="R90" s="1"/>
  <c r="R89" s="1"/>
  <c r="F28" i="3"/>
  <c r="Q9" i="10"/>
  <c r="P25"/>
  <c r="P10" s="1"/>
  <c r="P9" s="1"/>
  <c r="P98" s="1"/>
  <c r="C10" i="1"/>
  <c r="C9" s="1"/>
  <c r="C8" s="1"/>
  <c r="C7"/>
  <c r="C6" s="1"/>
  <c r="C16" s="1"/>
  <c r="V20" i="8"/>
  <c r="V19"/>
  <c r="V18" s="1"/>
  <c r="R19"/>
  <c r="R18" s="1"/>
  <c r="R20"/>
  <c r="R14"/>
  <c r="R13"/>
  <c r="R11" s="1"/>
  <c r="R9" s="1"/>
  <c r="V14"/>
  <c r="V13"/>
  <c r="V11" s="1"/>
  <c r="V9" s="1"/>
  <c r="V31"/>
  <c r="V32"/>
  <c r="T20"/>
  <c r="T19"/>
  <c r="T18" s="1"/>
  <c r="V108"/>
  <c r="V107" s="1"/>
  <c r="V106" s="1"/>
  <c r="V109"/>
  <c r="T13"/>
  <c r="T11" s="1"/>
  <c r="T14"/>
  <c r="Q95" i="10"/>
  <c r="Q94" s="1"/>
  <c r="Q93" s="1"/>
  <c r="Q92"/>
  <c r="R76" i="8"/>
  <c r="R119" s="1"/>
  <c r="R59" i="10"/>
  <c r="R10" s="1"/>
  <c r="T45" i="8"/>
  <c r="T44" s="1"/>
  <c r="T43" s="1"/>
  <c r="R34"/>
  <c r="R33" s="1"/>
  <c r="R9" i="10" l="1"/>
  <c r="R98" s="1"/>
  <c r="R32" i="8"/>
  <c r="R31"/>
  <c r="V76"/>
  <c r="V77"/>
  <c r="T9"/>
  <c r="T119" s="1"/>
  <c r="V119"/>
  <c r="Q98" i="10"/>
</calcChain>
</file>

<file path=xl/sharedStrings.xml><?xml version="1.0" encoding="utf-8"?>
<sst xmlns="http://schemas.openxmlformats.org/spreadsheetml/2006/main" count="696" uniqueCount="307">
  <si>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</si>
  <si>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</si>
  <si>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</si>
  <si>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</si>
  <si>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</si>
  <si>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</si>
  <si>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</si>
  <si>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</si>
  <si>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</si>
  <si>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</si>
  <si>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</si>
  <si>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</si>
  <si>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</si>
  <si>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</si>
  <si>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</si>
  <si>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</si>
  <si>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</si>
  <si>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</si>
  <si>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</si>
  <si>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</si>
  <si>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>Общегосударственные вопросы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</si>
  <si>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</si>
  <si>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</si>
  <si>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</si>
  <si>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</si>
  <si>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</si>
  <si>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</si>
  <si>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</si>
  <si>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Национальная безопасность и провоохранительная деятельность</t>
  </si>
  <si>
    <t>Жилищно-коммунальное хозяйство</t>
  </si>
  <si>
    <t>Благоустройство</t>
  </si>
  <si>
    <t>Культура</t>
  </si>
  <si>
    <t>Итого расходов</t>
  </si>
  <si>
    <t>0113</t>
  </si>
  <si>
    <t>Национальная экономика</t>
  </si>
  <si>
    <t>2015 год</t>
  </si>
  <si>
    <t xml:space="preserve">2016 год </t>
  </si>
  <si>
    <t>Дорожное хозяйство (дорожные фонды)</t>
  </si>
  <si>
    <t>Наименование</t>
  </si>
  <si>
    <t>4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</si>
  <si>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</si>
  <si>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</si>
  <si>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</si>
  <si>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</si>
  <si>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</si>
  <si>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</si>
  <si>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</si>
  <si>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</si>
  <si>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</si>
  <si>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</si>
  <si>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</si>
  <si>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</si>
  <si>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</si>
  <si>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</si>
  <si>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</si>
  <si>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</si>
  <si>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</si>
  <si>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</si>
  <si>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</si>
  <si>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</si>
  <si>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</si>
  <si>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</si>
  <si>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</si>
  <si>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</si>
  <si>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</si>
  <si>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</si>
  <si>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</si>
  <si>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</si>
  <si>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</si>
  <si>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</si>
  <si>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</si>
  <si>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</si>
  <si>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</si>
  <si>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</si>
  <si>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</si>
  <si>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</si>
  <si>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</si>
  <si>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</si>
  <si>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</si>
  <si>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</si>
  <si>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Иные межбюджетные трансферты</t>
  </si>
  <si>
    <t>000 10501000000000110</t>
  </si>
  <si>
    <t>Администрация Гавриловского сельсовета</t>
  </si>
  <si>
    <t>РЗ</t>
  </si>
  <si>
    <t>ПР</t>
  </si>
  <si>
    <t>КЦСР</t>
  </si>
  <si>
    <t>КВР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</si>
  <si>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</si>
  <si>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</si>
  <si>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</si>
  <si>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</si>
  <si>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</si>
  <si>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государственных (муниципальных) нужд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</si>
  <si>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</si>
  <si>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НАЦИОНАЛЬНАЯ ОБОРОНА</t>
  </si>
  <si>
    <t>НАЦИОНАЛЬНАЯ БЕЗОПАСНОСТЬ И ПРАВООХРАНИТЕЛЬНАЯ ДЕЯТЕЛЬНОСТЬ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</si>
  <si>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</si>
  <si>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</si>
  <si>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</si>
  <si>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Содержание и ремонт, капитальный ремонт автомобильных дорог общего пользования и искусственных сооружений на них</t>
  </si>
  <si>
    <t>ЖИЛИЩНО-КОММУНАЛЬНОЕ ХОЗЯЙСТВО</t>
  </si>
  <si>
    <t>КУЛЬТУРА, КИНЕМАТОГРАФИЯ</t>
  </si>
  <si>
    <t>ИТОГО ПО РАЗДЕЛАМ РАСХОДОВ</t>
  </si>
  <si>
    <t/>
  </si>
  <si>
    <t>КФСР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</si>
  <si>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</si>
  <si>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</si>
  <si>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120</t>
  </si>
  <si>
    <t>240</t>
  </si>
  <si>
    <t>Иные бюджетные ассигнования</t>
  </si>
  <si>
    <t>Уплата налогов, сборов и иных платежей</t>
  </si>
  <si>
    <t>Уплата иных платежей</t>
  </si>
  <si>
    <t>Содержание и ремонт,  капитальный ремонт автомобильных дорог общего пользования и искусственных сооружений на них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</si>
  <si>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</si>
  <si>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540</t>
  </si>
  <si>
    <t>ИТОГО РАСХОДОВ</t>
  </si>
  <si>
    <t>____________________</t>
  </si>
  <si>
    <t>Культура, кинематография</t>
  </si>
  <si>
    <t>Культура.</t>
  </si>
  <si>
    <t>000 20235118000000150</t>
  </si>
  <si>
    <t>000 20210000000000150</t>
  </si>
  <si>
    <t>Налог, взимаемый с налогоплательщиков,выбравших в качестве объекта налогообложения доходы, уменьшенные на величину расходов</t>
  </si>
  <si>
    <t>000 10501021010000110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</si>
  <si>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</si>
  <si>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</si>
  <si>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</si>
  <si>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</si>
  <si>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</si>
  <si>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</si>
  <si>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</si>
  <si>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</si>
  <si>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</si>
  <si>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Непрограммное направление расходов (непрограммные мероприятия)</t>
  </si>
  <si>
    <t>Межбюджетные трансферты</t>
  </si>
  <si>
    <t>Прочая закупка товаров, работ и услуг</t>
  </si>
  <si>
    <t xml:space="preserve">Прочая закупка товаров, работ и услуг </t>
  </si>
  <si>
    <t>Меры поддержки добровольных народных дружин</t>
  </si>
  <si>
    <t>Другие вопросы в области национальной безопасности и правоохранительной деятельности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</si>
  <si>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</si>
  <si>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Закупка товаров, работ и услуг для обеспечения государственных (муниципальных) нужд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</si>
  <si>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</si>
  <si>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</si>
  <si>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Прочие субсидии бюджетам сельских поселений</t>
  </si>
  <si>
    <t xml:space="preserve">Прочие субсидии 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</si>
  <si>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</si>
  <si>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ремонт автомобильной дороги)</t>
  </si>
  <si>
    <t>Инициативные платежи</t>
  </si>
  <si>
    <t>ПРОЧИЕ НЕНАЛОГОВЫЕ ДОХОДЫ</t>
  </si>
  <si>
    <t>554П5S1401</t>
  </si>
  <si>
    <t>Приоритетный проект "Ремонт асфальтобетонного покрытия улицы Правды (от дома № 48 до дома № 64) в селе Гавриловка Саракташского района Оренбургской области (Реализация инициативных проектов)</t>
  </si>
  <si>
    <t>Код источника финансирования по КИВФ,КИВнФ</t>
  </si>
  <si>
    <t>Наименование показателя</t>
  </si>
  <si>
    <t>2023 год</t>
  </si>
  <si>
    <t>Всего источников финансирования дефицитов бюджетов</t>
  </si>
  <si>
    <t>Код бюджетной классификации Российской Федерации</t>
  </si>
  <si>
    <t>Наименование кода дохода бюджета</t>
  </si>
  <si>
    <t>Доходы бюджета - ВСЕГО: 
В том числе:</t>
  </si>
  <si>
    <t>Наименование расходов</t>
  </si>
  <si>
    <t>01</t>
  </si>
  <si>
    <t>00</t>
  </si>
  <si>
    <t>02</t>
  </si>
  <si>
    <t>04</t>
  </si>
  <si>
    <t>06</t>
  </si>
  <si>
    <t>13</t>
  </si>
  <si>
    <t>03</t>
  </si>
  <si>
    <t>10</t>
  </si>
  <si>
    <t>14</t>
  </si>
  <si>
    <t>09</t>
  </si>
  <si>
    <t>05</t>
  </si>
  <si>
    <t>08</t>
  </si>
  <si>
    <t>ВЕД</t>
  </si>
  <si>
    <t>ЦСР</t>
  </si>
  <si>
    <t>ВР</t>
  </si>
  <si>
    <t>№ 
п/п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</si>
  <si>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</si>
  <si>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</si>
  <si>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</si>
  <si>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</si>
  <si>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</si>
  <si>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</si>
  <si>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</si>
  <si>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</si>
  <si>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</si>
  <si>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</si>
  <si>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</si>
  <si>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</si>
  <si>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</si>
  <si>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</si>
  <si>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</si>
  <si>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</si>
  <si>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</si>
  <si>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</si>
  <si>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</si>
  <si>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</si>
  <si>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</si>
  <si>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</si>
  <si>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</si>
  <si>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</si>
  <si>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</si>
  <si>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</si>
  <si>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</si>
  <si>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</si>
  <si>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</si>
  <si>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</si>
  <si>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</si>
  <si>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</si>
  <si>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</si>
  <si>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</si>
  <si>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</si>
  <si>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</si>
  <si>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</si>
  <si>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000 20215001000000150</t>
  </si>
  <si>
    <t>Реализация инициативных проектов (Приоритетный проект "Ремонт асфальтобетонного покрытия улицы Правды (от дома № 48 до дома № 64) в селе Гавриловка Саракташского района Оренбургской области")</t>
  </si>
  <si>
    <t>Субсидии бюджетам бюджетной системы Российской Федерации (межбюджетные субсидии)</t>
  </si>
  <si>
    <t>Функционирование правительства Российской Федераци, высших исполнительных органов государственной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</si>
  <si>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</si>
  <si>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Защита населения населения и территории от чрезвычайных ситуаций природного и техногенного характера, пожарная безопасность</t>
  </si>
  <si>
    <t>Реализация проектов развития общественной инфраструктуры, основанных на местных инициативах</t>
  </si>
  <si>
    <t>554П500000</t>
  </si>
  <si>
    <t xml:space="preserve">Реализация инициативных проектов (Приоритетный проект "Ремонт асфальтобетонного покрытия улицы Правды (от дома № 48 до дома № 64) в селе Гавриловка Саракташского района Оренбургской области) </t>
  </si>
  <si>
    <t>000 20240000000000150</t>
  </si>
  <si>
    <t>000 20249999000000150</t>
  </si>
  <si>
    <t>Прочие межбюджетные трансферты,передаваемые бюджетам</t>
  </si>
  <si>
    <t>Прочие межбюджетные трансферты, передаваемые бюджетам сельских поселений</t>
  </si>
  <si>
    <t>Повышение заработной платы работников муниципальных учреждений культуры</t>
  </si>
  <si>
    <t>Закупка энергетических ресурсов</t>
  </si>
  <si>
    <t>Подпрограмма "Развитие системы градорегулирования в муниципальном образовании Гавриловский сельсовет"</t>
  </si>
  <si>
    <t>Мероприятия по приведению документов территориального планирования и градостроительного зонирования муниципального образования Гавриловский сельсовет в цифровой формат, соответсвующий требованиям к отраслевым пространственным данным для включения в ГИСОГД Оренбургской области</t>
  </si>
  <si>
    <t>Прочая закупка товаров, работ и услуг для обеспечения государственных (муниципальных) нужд</t>
  </si>
  <si>
    <t>55900S1510</t>
  </si>
  <si>
    <t>Мероприятия по привидению документов территориального планирования и градостроительного зонирования муниципального образования Федоровский Первый сельсовет в цифровой формат, соответствующий требованиям к отраслевым пространственным данным для включения в ГИСОГД Оренбургской области</t>
  </si>
  <si>
    <t>2024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</si>
  <si>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</si>
  <si>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</si>
  <si>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2025 год</t>
  </si>
  <si>
    <t>Поступление доходов в местный бюджет по кодам видов доходов, подвидов доходов на 2023 год и на плановый период 2024, 2025 годов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</si>
  <si>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</si>
  <si>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соответсвующему платежу, в том числе по отмененному)</t>
  </si>
  <si>
    <t>000 10501020010000110</t>
  </si>
  <si>
    <t>Налог, взимаемый с налогоплательщиков,выбравших в качестве объекта налогообложения доходы, уменьшенные на величину расходов (в том числе минимальный налог,зачисляемый в бюджеты субъектов Российской Федерации (сумма платежа (перерасчеты,недоимка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</si>
  <si>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соответсвующему платежу, в том числе по отмененному)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</si>
  <si>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</si>
  <si>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</si>
  <si>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</si>
  <si>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</si>
  <si>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</si>
  <si>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000 20215002000000150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</si>
  <si>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</si>
  <si>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 из бюджетов муни ципальных районов, городских округов с внутригородским делением</t>
  </si>
  <si>
    <t>000 20220000000000150</t>
  </si>
  <si>
    <t>000 20229999000000150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</si>
  <si>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</si>
  <si>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</si>
  <si>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</si>
  <si>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</si>
  <si>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земплепользования и застройки сельских послений Саракташского района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</si>
  <si>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</si>
  <si>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Комплекс процессных мероприятий "Безопасность"</t>
  </si>
  <si>
    <t>Комплекс процессных мероприятий "Обеспечение реализации программы"</t>
  </si>
  <si>
    <t>Членские взносы в Совет (ассоциацию) муниципальных образований</t>
  </si>
  <si>
    <t>Резервные фонды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</si>
  <si>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</si>
  <si>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</si>
  <si>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Руководство и управление в сфере установленных функций органов местного самоуправления</t>
  </si>
  <si>
    <t>Комплекс процессных мероприятий "Благоустройство территории  Гавриловского сельсовета"</t>
  </si>
  <si>
    <t xml:space="preserve">Основные параметры первоочередных расходов бюджета на 2023 год </t>
  </si>
  <si>
    <t xml:space="preserve">2023 год 
</t>
  </si>
  <si>
    <t>11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</si>
  <si>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</si>
  <si>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"Реализация муниципальной политики на территории муниципального образования Гавриловский сельсовет Саракташского района Оренбургской области"</t>
  </si>
  <si>
    <t xml:space="preserve">Мероприятия по благоустройству территорий муниципального образования поселения 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</si>
  <si>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</si>
  <si>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Мероприятия по благоустройству территории муниципального образования поселения</t>
  </si>
  <si>
    <t>Мероприятия по обеспечению пожарной безопасности на территории муниципального образования поселения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</si>
  <si>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</si>
  <si>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Мероприятия по благоустройству территорий муниципального образования поселения</t>
  </si>
  <si>
    <t xml:space="preserve"> Расходы на выплаты персоналу государственных (муниципальных) органов</t>
  </si>
  <si>
    <t>000 20219999000000150</t>
  </si>
  <si>
    <t>Прочие дотации</t>
  </si>
  <si>
    <t>Прочие дотации бюджетам сельских поселений</t>
  </si>
  <si>
    <t>Другие вопросы в области национальной экономики</t>
  </si>
  <si>
    <t>Источники внутреннего финансирования дефицита  бюджета МО Гавриловский сельсовет на 2023 и на плановый период 2024-2025 г</t>
  </si>
  <si>
    <t>Изменение остатков средств на счетах по учету средств бюджетов</t>
  </si>
  <si>
    <t>Х</t>
  </si>
  <si>
    <t>12</t>
  </si>
  <si>
    <t>Комплексы процессных мероприятий</t>
  </si>
  <si>
    <t>Ведомственная структура расходов  бюджета поселения на 2023 год и плановый период 2024 и 2025 годов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</si>
  <si>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</si>
  <si>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</si>
  <si>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 xml:space="preserve">Комплексы процессных мероприятий </t>
  </si>
  <si>
    <t>Комплекс процессных мероприятий "Развитие дорожного хозяйства"</t>
  </si>
  <si>
    <t>Комплекс процессных мероприятий "Развитие культуры"</t>
  </si>
  <si>
    <t>Налог на имущество физических лиц, взимаемый по ставкам, применяемых к объектам налогообложения, расположенных в границах поселений (сумма платежа (перерасчеты, недоимка и задолженность по соответствующему платежу, в том числе по отмененному)</t>
  </si>
  <si>
    <t>Распределение бюджетных ассигнований бюджета поселения по разделам, подразделам, целевым статьям (муниципальным программам Гавриловского сельсовета и непрограммным направлениям деятельности), группам и подгруппам видов расходов классификации расходов бюджета на 2023 год и на плановый период 2024 и 2025 годов</t>
  </si>
  <si>
    <t>Центральный аппарат</t>
  </si>
  <si>
    <t>Аппарат контроль-счетного органа</t>
  </si>
  <si>
    <t>Комплекс процессных мероприятий "Благоустройство территории Гавриловского сельсовета"</t>
  </si>
  <si>
    <t>РАСПРЕДЕЛЕНИЕ БЮДЖЕТНЫХ АССИГНОВАНИЙ  БЮДЖЕТА ПОСЕЛЕНИЯ ПО ЦЕЛЕВЫМ СТАТЬЯМ (МУНИЦИПАЛЬНЫМ ПРОГРАММАМ ГАВРИЛОВСКОГО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</si>
  <si>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Аппарат контрольно-счетного органа</t>
  </si>
  <si>
    <t>Приложение № 2 к решению Совета депутатов Гавриловского сельсовета Саракташского района Оренбургской области от 28.03.2023 № 78</t>
  </si>
  <si>
    <t>Приложение № 1 к решению Совета депутатов Гавриловского сельсовета Саракташского района Оренбургской области от 28.03.2023 № 78</t>
  </si>
  <si>
    <t>Приложение № 3 к решению Совета депутатов Гавриловского сельсовета Саракташского района Оренбургской области от 28.03.2023 № 78</t>
  </si>
  <si>
    <t>Приложение № 4 к решению Совета депутатов Гавриловского сельсовета Саракташского района Оренбургской области от 28.03.2023 № 78</t>
  </si>
  <si>
    <t>Приложение № 5 к решению Совета депутатов Гавриловского сельсовета Саракташского района Оренбургской области от 28.03.2023 № 78</t>
  </si>
  <si>
    <t>Приложение № 6 к решению Совета депутатов Гавриловского сельсовета Саракташского района Оренбургской области от 28.03.2023 № 78</t>
  </si>
  <si>
    <t>Приложение № 7 к решению Совета депутатов Гавриловского сельсовета Саракташского района Оренбургской области от 28.03.2023 № 78</t>
  </si>
  <si>
    <t>Рапределение бюджетных ассигнований местного бюджета по разделам и подразделам  классификации расходов бюджетов на 2023 год и на плановый период 2024 и 2025 годовгодов</t>
  </si>
</sst>
</file>

<file path=xl/styles.xml><?xml version="1.0" encoding="utf-8"?>
<styleSheet xmlns="http://schemas.openxmlformats.org/spreadsheetml/2006/main">
  <numFmts count="18">
    <numFmt numFmtId="43" formatCode="_-* #,##0.00_р_._-;\-* #,##0.00_р_._-;_-* &quot;-&quot;??_р_._-;_-@_-"/>
    <numFmt numFmtId="172" formatCode="0000"/>
    <numFmt numFmtId="173" formatCode="00"/>
    <numFmt numFmtId="174" formatCode="000"/>
    <numFmt numFmtId="175" formatCode="#,##0.0"/>
    <numFmt numFmtId="177" formatCode="\1"/>
    <numFmt numFmtId="178" formatCode="&quot;&quot;###,##0.00"/>
    <numFmt numFmtId="179" formatCode="0000000000"/>
    <numFmt numFmtId="180" formatCode="0000000000\1\50"/>
    <numFmt numFmtId="181" formatCode="00000000\1\10"/>
    <numFmt numFmtId="182" formatCode="00000\1\10"/>
    <numFmt numFmtId="183" formatCode="000\1\1\7\1\5000000000\1\50"/>
    <numFmt numFmtId="184" formatCode="000\1\1\700000000000000"/>
    <numFmt numFmtId="185" formatCode="_-* #,##0.0_р_._-;\-* #,##0.0_р_._-;_-* &quot;-&quot;??_р_._-;_-@_-"/>
    <numFmt numFmtId="186" formatCode="0.00;[Red]0.00"/>
    <numFmt numFmtId="187" formatCode="0;[Red]0"/>
    <numFmt numFmtId="188" formatCode="\1\2\4\1\1\7\1\50\30\1000\1\3\1\50"/>
    <numFmt numFmtId="189" formatCode="#,##0.00\ _₽;[Red]#,##0.00\ _₽"/>
  </numFmts>
  <fonts count="4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7" fillId="0" borderId="0"/>
    <xf numFmtId="0" fontId="9" fillId="0" borderId="0"/>
    <xf numFmtId="0" fontId="9" fillId="0" borderId="0"/>
    <xf numFmtId="0" fontId="38" fillId="0" borderId="0"/>
    <xf numFmtId="0" fontId="39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9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12" fillId="0" borderId="0" xfId="0" applyFont="1"/>
    <xf numFmtId="175" fontId="2" fillId="0" borderId="1" xfId="0" applyNumberFormat="1" applyFont="1" applyFill="1" applyBorder="1" applyAlignment="1">
      <alignment horizontal="justify"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3" fillId="0" borderId="1" xfId="0" applyFont="1" applyBorder="1"/>
    <xf numFmtId="0" fontId="3" fillId="0" borderId="3" xfId="0" applyFont="1" applyBorder="1"/>
    <xf numFmtId="0" fontId="9" fillId="0" borderId="0" xfId="2" applyFill="1"/>
    <xf numFmtId="0" fontId="9" fillId="0" borderId="0" xfId="2" applyFont="1" applyFill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5" fillId="0" borderId="0" xfId="5" applyFont="1" applyAlignment="1">
      <alignment horizontal="right" vertical="center" wrapText="1"/>
    </xf>
    <xf numFmtId="0" fontId="16" fillId="0" borderId="0" xfId="5" applyFont="1" applyAlignment="1">
      <alignment vertical="center" wrapText="1"/>
    </xf>
    <xf numFmtId="0" fontId="39" fillId="0" borderId="0" xfId="5"/>
    <xf numFmtId="0" fontId="18" fillId="0" borderId="0" xfId="5" applyFont="1" applyAlignment="1">
      <alignment horizontal="right" vertical="center" wrapText="1"/>
    </xf>
    <xf numFmtId="0" fontId="18" fillId="0" borderId="4" xfId="5" applyFont="1" applyBorder="1" applyAlignment="1">
      <alignment horizontal="right" vertical="center" wrapText="1"/>
    </xf>
    <xf numFmtId="0" fontId="15" fillId="0" borderId="5" xfId="5" applyFont="1" applyBorder="1" applyAlignment="1">
      <alignment horizontal="right" vertical="center" wrapText="1"/>
    </xf>
    <xf numFmtId="0" fontId="15" fillId="0" borderId="6" xfId="5" applyFont="1" applyBorder="1" applyAlignment="1">
      <alignment horizontal="right" vertical="center" wrapText="1"/>
    </xf>
    <xf numFmtId="173" fontId="20" fillId="0" borderId="7" xfId="5" applyNumberFormat="1" applyFont="1" applyBorder="1" applyAlignment="1">
      <alignment horizontal="right" vertical="center" wrapText="1"/>
    </xf>
    <xf numFmtId="173" fontId="21" fillId="0" borderId="7" xfId="5" applyNumberFormat="1" applyFont="1" applyBorder="1" applyAlignment="1">
      <alignment horizontal="right" vertical="center" wrapText="1"/>
    </xf>
    <xf numFmtId="0" fontId="21" fillId="0" borderId="7" xfId="5" applyFont="1" applyBorder="1" applyAlignment="1">
      <alignment horizontal="justify" vertical="center" wrapText="1"/>
    </xf>
    <xf numFmtId="0" fontId="15" fillId="0" borderId="0" xfId="5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3" fillId="0" borderId="0" xfId="2" applyFont="1" applyAlignment="1">
      <alignment horizontal="justify" vertical="justify"/>
    </xf>
    <xf numFmtId="0" fontId="9" fillId="0" borderId="0" xfId="2" applyFont="1"/>
    <xf numFmtId="0" fontId="9" fillId="0" borderId="0" xfId="2"/>
    <xf numFmtId="0" fontId="9" fillId="0" borderId="0" xfId="2" applyAlignment="1">
      <alignment horizontal="right"/>
    </xf>
    <xf numFmtId="0" fontId="25" fillId="0" borderId="0" xfId="2" applyNumberFormat="1" applyFont="1" applyFill="1" applyAlignment="1" applyProtection="1">
      <alignment horizontal="justify" vertical="justify"/>
      <protection hidden="1"/>
    </xf>
    <xf numFmtId="0" fontId="9" fillId="0" borderId="0" xfId="2" applyFont="1" applyProtection="1">
      <protection hidden="1"/>
    </xf>
    <xf numFmtId="0" fontId="9" fillId="0" borderId="0" xfId="2" applyProtection="1">
      <protection hidden="1"/>
    </xf>
    <xf numFmtId="0" fontId="23" fillId="0" borderId="0" xfId="2" applyFont="1" applyAlignment="1" applyProtection="1">
      <alignment horizontal="justify" vertical="justify"/>
      <protection hidden="1"/>
    </xf>
    <xf numFmtId="0" fontId="23" fillId="0" borderId="5" xfId="2" applyFont="1" applyBorder="1" applyAlignment="1" applyProtection="1">
      <alignment horizontal="justify" vertical="justify"/>
      <protection hidden="1"/>
    </xf>
    <xf numFmtId="0" fontId="25" fillId="0" borderId="5" xfId="2" applyFont="1" applyBorder="1" applyAlignment="1" applyProtection="1">
      <alignment horizontal="justify" vertical="justify"/>
      <protection hidden="1"/>
    </xf>
    <xf numFmtId="0" fontId="26" fillId="0" borderId="0" xfId="2" applyFont="1"/>
    <xf numFmtId="0" fontId="27" fillId="0" borderId="0" xfId="2" applyFont="1" applyAlignment="1" applyProtection="1">
      <alignment horizontal="justify" vertical="justify"/>
      <protection hidden="1"/>
    </xf>
    <xf numFmtId="0" fontId="27" fillId="0" borderId="0" xfId="2" applyFont="1" applyProtection="1">
      <protection hidden="1"/>
    </xf>
    <xf numFmtId="0" fontId="27" fillId="0" borderId="0" xfId="2" applyFont="1" applyAlignment="1" applyProtection="1">
      <alignment horizontal="right"/>
      <protection hidden="1"/>
    </xf>
    <xf numFmtId="0" fontId="4" fillId="0" borderId="0" xfId="2" applyFont="1" applyAlignment="1" applyProtection="1">
      <alignment horizontal="justify" vertical="justify"/>
      <protection hidden="1"/>
    </xf>
    <xf numFmtId="174" fontId="21" fillId="0" borderId="8" xfId="5" applyNumberFormat="1" applyFont="1" applyBorder="1" applyAlignment="1">
      <alignment horizontal="right" vertical="center" wrapText="1"/>
    </xf>
    <xf numFmtId="174" fontId="21" fillId="0" borderId="9" xfId="5" applyNumberFormat="1" applyFont="1" applyBorder="1" applyAlignment="1">
      <alignment horizontal="right" vertical="center" wrapText="1"/>
    </xf>
    <xf numFmtId="173" fontId="21" fillId="0" borderId="10" xfId="5" applyNumberFormat="1" applyFont="1" applyBorder="1" applyAlignment="1">
      <alignment horizontal="right" vertical="center" wrapText="1"/>
    </xf>
    <xf numFmtId="173" fontId="21" fillId="0" borderId="11" xfId="5" applyNumberFormat="1" applyFont="1" applyBorder="1" applyAlignment="1">
      <alignment horizontal="right" vertical="center" wrapText="1"/>
    </xf>
    <xf numFmtId="174" fontId="21" fillId="0" borderId="12" xfId="5" applyNumberFormat="1" applyFont="1" applyBorder="1" applyAlignment="1">
      <alignment horizontal="right" vertical="center" wrapText="1"/>
    </xf>
    <xf numFmtId="174" fontId="21" fillId="0" borderId="13" xfId="5" applyNumberFormat="1" applyFont="1" applyBorder="1" applyAlignment="1">
      <alignment horizontal="right" vertical="center" wrapText="1"/>
    </xf>
    <xf numFmtId="0" fontId="23" fillId="0" borderId="0" xfId="2" applyFont="1"/>
    <xf numFmtId="0" fontId="23" fillId="0" borderId="0" xfId="2" applyFont="1" applyAlignment="1">
      <alignment horizontal="right"/>
    </xf>
    <xf numFmtId="0" fontId="4" fillId="0" borderId="0" xfId="2" applyFont="1" applyFill="1"/>
    <xf numFmtId="0" fontId="24" fillId="0" borderId="0" xfId="2" applyNumberFormat="1" applyFont="1" applyFill="1" applyAlignment="1" applyProtection="1">
      <protection hidden="1"/>
    </xf>
    <xf numFmtId="0" fontId="24" fillId="0" borderId="14" xfId="2" applyNumberFormat="1" applyFont="1" applyFill="1" applyBorder="1" applyAlignment="1" applyProtection="1">
      <alignment horizontal="center"/>
      <protection hidden="1"/>
    </xf>
    <xf numFmtId="0" fontId="24" fillId="0" borderId="0" xfId="2" applyNumberFormat="1" applyFont="1" applyFill="1" applyAlignment="1" applyProtection="1">
      <alignment horizontal="center"/>
      <protection hidden="1"/>
    </xf>
    <xf numFmtId="0" fontId="24" fillId="0" borderId="0" xfId="2" applyNumberFormat="1" applyFont="1" applyFill="1" applyAlignment="1" applyProtection="1">
      <alignment horizontal="right" vertical="top"/>
      <protection hidden="1"/>
    </xf>
    <xf numFmtId="0" fontId="24" fillId="0" borderId="0" xfId="2" applyNumberFormat="1" applyFont="1" applyFill="1" applyAlignment="1" applyProtection="1">
      <alignment horizontal="center" vertical="top"/>
      <protection hidden="1"/>
    </xf>
    <xf numFmtId="0" fontId="4" fillId="0" borderId="0" xfId="2" applyFont="1" applyFill="1" applyProtection="1">
      <protection hidden="1"/>
    </xf>
    <xf numFmtId="0" fontId="24" fillId="0" borderId="15" xfId="2" applyNumberFormat="1" applyFont="1" applyFill="1" applyBorder="1" applyAlignment="1" applyProtection="1">
      <alignment horizontal="center" vertical="top" wrapText="1"/>
      <protection hidden="1"/>
    </xf>
    <xf numFmtId="0" fontId="24" fillId="0" borderId="16" xfId="2" applyNumberFormat="1" applyFont="1" applyFill="1" applyBorder="1" applyAlignment="1" applyProtection="1">
      <alignment horizontal="center" vertical="top" wrapText="1"/>
      <protection hidden="1"/>
    </xf>
    <xf numFmtId="0" fontId="24" fillId="0" borderId="17" xfId="2" applyNumberFormat="1" applyFont="1" applyFill="1" applyBorder="1" applyAlignment="1" applyProtection="1">
      <alignment horizontal="center" vertical="top" wrapText="1"/>
      <protection hidden="1"/>
    </xf>
    <xf numFmtId="0" fontId="24" fillId="0" borderId="18" xfId="2" applyNumberFormat="1" applyFont="1" applyFill="1" applyBorder="1" applyAlignment="1" applyProtection="1">
      <alignment horizontal="right" vertical="top" wrapText="1"/>
      <protection hidden="1"/>
    </xf>
    <xf numFmtId="0" fontId="24" fillId="0" borderId="8" xfId="2" applyNumberFormat="1" applyFont="1" applyFill="1" applyBorder="1" applyAlignment="1" applyProtection="1">
      <alignment horizontal="center" vertical="top" wrapText="1"/>
      <protection hidden="1"/>
    </xf>
    <xf numFmtId="0" fontId="24" fillId="0" borderId="19" xfId="2" applyNumberFormat="1" applyFont="1" applyFill="1" applyBorder="1" applyAlignment="1" applyProtection="1">
      <alignment horizontal="center" vertical="top" wrapText="1"/>
      <protection hidden="1"/>
    </xf>
    <xf numFmtId="0" fontId="24" fillId="0" borderId="20" xfId="2" applyNumberFormat="1" applyFont="1" applyFill="1" applyBorder="1" applyAlignment="1" applyProtection="1">
      <alignment horizontal="center" vertical="top" wrapText="1"/>
      <protection hidden="1"/>
    </xf>
    <xf numFmtId="0" fontId="4" fillId="0" borderId="0" xfId="2" applyNumberFormat="1" applyFont="1" applyFill="1" applyBorder="1" applyAlignment="1" applyProtection="1">
      <protection hidden="1"/>
    </xf>
    <xf numFmtId="174" fontId="24" fillId="0" borderId="21" xfId="2" applyNumberFormat="1" applyFont="1" applyFill="1" applyBorder="1" applyAlignment="1" applyProtection="1">
      <alignment horizontal="justify" vertical="justify" wrapText="1"/>
      <protection hidden="1"/>
    </xf>
    <xf numFmtId="174" fontId="24" fillId="0" borderId="1" xfId="2" applyNumberFormat="1" applyFont="1" applyFill="1" applyBorder="1" applyAlignment="1" applyProtection="1">
      <alignment wrapText="1"/>
      <protection hidden="1"/>
    </xf>
    <xf numFmtId="177" fontId="4" fillId="0" borderId="22" xfId="2" applyNumberFormat="1" applyFont="1" applyFill="1" applyBorder="1" applyAlignment="1" applyProtection="1">
      <alignment wrapText="1"/>
      <protection hidden="1"/>
    </xf>
    <xf numFmtId="173" fontId="24" fillId="0" borderId="23" xfId="2" applyNumberFormat="1" applyFont="1" applyFill="1" applyBorder="1" applyAlignment="1" applyProtection="1">
      <alignment wrapText="1"/>
      <protection hidden="1"/>
    </xf>
    <xf numFmtId="179" fontId="24" fillId="0" borderId="23" xfId="2" applyNumberFormat="1" applyFont="1" applyFill="1" applyBorder="1" applyAlignment="1" applyProtection="1">
      <alignment horizontal="right" wrapText="1"/>
      <protection hidden="1"/>
    </xf>
    <xf numFmtId="174" fontId="24" fillId="0" borderId="1" xfId="2" applyNumberFormat="1" applyFont="1" applyFill="1" applyBorder="1" applyAlignment="1" applyProtection="1">
      <alignment horizontal="right" wrapText="1"/>
      <protection hidden="1"/>
    </xf>
    <xf numFmtId="4" fontId="24" fillId="0" borderId="23" xfId="2" applyNumberFormat="1" applyFont="1" applyFill="1" applyBorder="1" applyAlignment="1" applyProtection="1">
      <protection hidden="1"/>
    </xf>
    <xf numFmtId="4" fontId="24" fillId="0" borderId="24" xfId="2" applyNumberFormat="1" applyFont="1" applyFill="1" applyBorder="1" applyAlignment="1" applyProtection="1">
      <protection hidden="1"/>
    </xf>
    <xf numFmtId="172" fontId="24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23" xfId="2" applyNumberFormat="1" applyFont="1" applyFill="1" applyBorder="1" applyAlignment="1" applyProtection="1">
      <alignment horizontal="justify" vertical="justify" wrapText="1"/>
      <protection hidden="1"/>
    </xf>
    <xf numFmtId="172" fontId="24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23" xfId="2" applyNumberFormat="1" applyFont="1" applyFill="1" applyBorder="1" applyAlignment="1" applyProtection="1">
      <alignment horizontal="justify" vertical="justify" wrapText="1"/>
      <protection hidden="1"/>
    </xf>
    <xf numFmtId="174" fontId="4" fillId="0" borderId="1" xfId="2" applyNumberFormat="1" applyFont="1" applyFill="1" applyBorder="1" applyAlignment="1" applyProtection="1">
      <alignment wrapText="1"/>
      <protection hidden="1"/>
    </xf>
    <xf numFmtId="173" fontId="4" fillId="0" borderId="23" xfId="2" applyNumberFormat="1" applyFont="1" applyFill="1" applyBorder="1" applyAlignment="1" applyProtection="1">
      <alignment wrapText="1"/>
      <protection hidden="1"/>
    </xf>
    <xf numFmtId="179" fontId="4" fillId="0" borderId="23" xfId="2" applyNumberFormat="1" applyFont="1" applyFill="1" applyBorder="1" applyAlignment="1" applyProtection="1">
      <alignment horizontal="right" wrapText="1"/>
      <protection hidden="1"/>
    </xf>
    <xf numFmtId="174" fontId="4" fillId="0" borderId="1" xfId="2" applyNumberFormat="1" applyFont="1" applyFill="1" applyBorder="1" applyAlignment="1" applyProtection="1">
      <alignment horizontal="right" wrapText="1"/>
      <protection hidden="1"/>
    </xf>
    <xf numFmtId="4" fontId="4" fillId="0" borderId="23" xfId="2" applyNumberFormat="1" applyFont="1" applyFill="1" applyBorder="1" applyAlignment="1" applyProtection="1">
      <protection hidden="1"/>
    </xf>
    <xf numFmtId="4" fontId="4" fillId="0" borderId="24" xfId="2" applyNumberFormat="1" applyFont="1" applyFill="1" applyBorder="1" applyAlignment="1" applyProtection="1">
      <protection hidden="1"/>
    </xf>
    <xf numFmtId="177" fontId="24" fillId="0" borderId="22" xfId="2" applyNumberFormat="1" applyFont="1" applyFill="1" applyBorder="1" applyAlignment="1" applyProtection="1">
      <alignment wrapText="1"/>
      <protection hidden="1"/>
    </xf>
    <xf numFmtId="0" fontId="24" fillId="0" borderId="0" xfId="2" applyNumberFormat="1" applyFont="1" applyFill="1" applyBorder="1" applyAlignment="1" applyProtection="1">
      <protection hidden="1"/>
    </xf>
    <xf numFmtId="0" fontId="25" fillId="0" borderId="0" xfId="2" applyFont="1"/>
    <xf numFmtId="174" fontId="4" fillId="0" borderId="21" xfId="2" applyNumberFormat="1" applyFont="1" applyFill="1" applyBorder="1" applyAlignment="1" applyProtection="1">
      <alignment horizontal="justify" vertical="justify" wrapText="1"/>
      <protection hidden="1"/>
    </xf>
    <xf numFmtId="172" fontId="4" fillId="0" borderId="23" xfId="2" applyNumberFormat="1" applyFont="1" applyFill="1" applyBorder="1" applyAlignment="1" applyProtection="1">
      <alignment horizontal="justify" vertical="justify" wrapText="1"/>
      <protection hidden="1"/>
    </xf>
    <xf numFmtId="172" fontId="24" fillId="0" borderId="3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3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3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22" xfId="2" applyNumberFormat="1" applyFont="1" applyFill="1" applyBorder="1" applyAlignment="1" applyProtection="1">
      <alignment horizontal="justify" vertical="justify" wrapText="1"/>
      <protection hidden="1"/>
    </xf>
    <xf numFmtId="0" fontId="40" fillId="0" borderId="1" xfId="1" applyFont="1" applyFill="1" applyBorder="1" applyAlignment="1">
      <alignment wrapText="1"/>
    </xf>
    <xf numFmtId="174" fontId="24" fillId="0" borderId="22" xfId="2" applyNumberFormat="1" applyFont="1" applyFill="1" applyBorder="1" applyAlignment="1" applyProtection="1">
      <alignment horizontal="justify" vertical="justify" wrapText="1"/>
      <protection hidden="1"/>
    </xf>
    <xf numFmtId="174" fontId="24" fillId="0" borderId="3" xfId="2" applyNumberFormat="1" applyFont="1" applyFill="1" applyBorder="1" applyAlignment="1" applyProtection="1">
      <alignment horizontal="justify" vertical="justify" wrapText="1"/>
      <protection hidden="1"/>
    </xf>
    <xf numFmtId="174" fontId="24" fillId="0" borderId="25" xfId="2" applyNumberFormat="1" applyFont="1" applyFill="1" applyBorder="1" applyAlignment="1" applyProtection="1">
      <alignment horizontal="justify" vertical="justify" wrapText="1"/>
      <protection hidden="1"/>
    </xf>
    <xf numFmtId="172" fontId="24" fillId="0" borderId="26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26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26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27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28" xfId="2" applyNumberFormat="1" applyFont="1" applyFill="1" applyBorder="1" applyAlignment="1" applyProtection="1">
      <alignment horizontal="justify" vertical="justify"/>
      <protection hidden="1"/>
    </xf>
    <xf numFmtId="0" fontId="24" fillId="0" borderId="14" xfId="2" applyNumberFormat="1" applyFont="1" applyFill="1" applyBorder="1" applyAlignment="1" applyProtection="1">
      <alignment horizontal="justify" vertical="justify"/>
      <protection hidden="1"/>
    </xf>
    <xf numFmtId="0" fontId="4" fillId="0" borderId="29" xfId="2" applyNumberFormat="1" applyFont="1" applyFill="1" applyBorder="1" applyAlignment="1" applyProtection="1">
      <protection hidden="1"/>
    </xf>
    <xf numFmtId="0" fontId="4" fillId="0" borderId="0" xfId="2" applyNumberFormat="1" applyFont="1" applyFill="1" applyAlignment="1" applyProtection="1">
      <protection hidden="1"/>
    </xf>
    <xf numFmtId="0" fontId="4" fillId="0" borderId="0" xfId="2" applyNumberFormat="1" applyFont="1" applyFill="1" applyAlignment="1" applyProtection="1">
      <alignment horizontal="justify" vertical="justify"/>
      <protection hidden="1"/>
    </xf>
    <xf numFmtId="0" fontId="4" fillId="0" borderId="0" xfId="2" applyNumberFormat="1" applyFont="1" applyFill="1" applyAlignment="1" applyProtection="1">
      <alignment horizontal="right"/>
      <protection hidden="1"/>
    </xf>
    <xf numFmtId="3" fontId="24" fillId="0" borderId="0" xfId="2" applyNumberFormat="1" applyFont="1" applyFill="1" applyAlignment="1" applyProtection="1">
      <protection hidden="1"/>
    </xf>
    <xf numFmtId="0" fontId="2" fillId="0" borderId="1" xfId="0" applyFont="1" applyBorder="1" applyAlignment="1">
      <alignment horizontal="justify" vertical="distributed" wrapText="1"/>
    </xf>
    <xf numFmtId="4" fontId="2" fillId="0" borderId="1" xfId="0" applyNumberFormat="1" applyFont="1" applyBorder="1" applyAlignment="1"/>
    <xf numFmtId="0" fontId="28" fillId="0" borderId="30" xfId="2" applyFont="1" applyFill="1" applyBorder="1" applyAlignment="1">
      <alignment horizontal="center" vertical="center" wrapText="1"/>
    </xf>
    <xf numFmtId="0" fontId="28" fillId="0" borderId="31" xfId="2" applyFont="1" applyFill="1" applyBorder="1" applyAlignment="1">
      <alignment horizontal="center" vertical="center" wrapText="1"/>
    </xf>
    <xf numFmtId="0" fontId="28" fillId="0" borderId="32" xfId="2" applyFont="1" applyFill="1" applyBorder="1" applyAlignment="1">
      <alignment horizontal="center" vertical="center" wrapText="1"/>
    </xf>
    <xf numFmtId="0" fontId="21" fillId="0" borderId="33" xfId="2" applyFont="1" applyFill="1" applyBorder="1" applyAlignment="1">
      <alignment horizontal="left" vertical="top" wrapText="1"/>
    </xf>
    <xf numFmtId="178" fontId="29" fillId="0" borderId="34" xfId="2" applyNumberFormat="1" applyFont="1" applyFill="1" applyBorder="1" applyAlignment="1">
      <alignment horizontal="right" wrapText="1"/>
    </xf>
    <xf numFmtId="0" fontId="21" fillId="0" borderId="35" xfId="2" applyFont="1" applyFill="1" applyBorder="1" applyAlignment="1">
      <alignment horizontal="left" vertical="top" wrapText="1"/>
    </xf>
    <xf numFmtId="178" fontId="30" fillId="0" borderId="34" xfId="2" applyNumberFormat="1" applyFont="1" applyFill="1" applyBorder="1" applyAlignment="1">
      <alignment horizontal="right" wrapText="1"/>
    </xf>
    <xf numFmtId="178" fontId="30" fillId="0" borderId="36" xfId="2" applyNumberFormat="1" applyFont="1" applyFill="1" applyBorder="1" applyAlignment="1">
      <alignment horizontal="right" wrapText="1"/>
    </xf>
    <xf numFmtId="178" fontId="30" fillId="2" borderId="34" xfId="2" applyNumberFormat="1" applyFont="1" applyFill="1" applyBorder="1" applyAlignment="1">
      <alignment horizontal="right" wrapText="1"/>
    </xf>
    <xf numFmtId="0" fontId="20" fillId="0" borderId="37" xfId="5" applyFont="1" applyBorder="1" applyAlignment="1">
      <alignment horizontal="center" vertical="center" wrapText="1"/>
    </xf>
    <xf numFmtId="0" fontId="20" fillId="0" borderId="38" xfId="5" applyFont="1" applyBorder="1" applyAlignment="1">
      <alignment horizontal="center" vertical="center" wrapText="1"/>
    </xf>
    <xf numFmtId="0" fontId="20" fillId="0" borderId="39" xfId="5" applyFont="1" applyBorder="1" applyAlignment="1">
      <alignment horizontal="right" vertical="center" wrapText="1"/>
    </xf>
    <xf numFmtId="173" fontId="20" fillId="0" borderId="10" xfId="5" applyNumberFormat="1" applyFont="1" applyBorder="1" applyAlignment="1">
      <alignment horizontal="right" vertical="center" wrapText="1"/>
    </xf>
    <xf numFmtId="0" fontId="20" fillId="0" borderId="40" xfId="5" applyFont="1" applyBorder="1" applyAlignment="1">
      <alignment horizontal="right" vertical="center" wrapText="1"/>
    </xf>
    <xf numFmtId="0" fontId="20" fillId="0" borderId="7" xfId="5" applyFont="1" applyBorder="1" applyAlignment="1">
      <alignment horizontal="right" vertical="center" wrapText="1"/>
    </xf>
    <xf numFmtId="0" fontId="20" fillId="0" borderId="8" xfId="5" applyFont="1" applyBorder="1" applyAlignment="1">
      <alignment horizontal="right" vertical="center" wrapText="1"/>
    </xf>
    <xf numFmtId="0" fontId="20" fillId="0" borderId="9" xfId="5" applyFont="1" applyBorder="1" applyAlignment="1">
      <alignment horizontal="right" vertical="center" wrapText="1"/>
    </xf>
    <xf numFmtId="0" fontId="21" fillId="0" borderId="8" xfId="5" applyFont="1" applyBorder="1" applyAlignment="1">
      <alignment vertical="center" wrapText="1"/>
    </xf>
    <xf numFmtId="0" fontId="21" fillId="0" borderId="29" xfId="5" applyFont="1" applyBorder="1" applyAlignment="1">
      <alignment vertical="center" wrapText="1"/>
    </xf>
    <xf numFmtId="0" fontId="21" fillId="0" borderId="9" xfId="5" applyFont="1" applyBorder="1" applyAlignment="1">
      <alignment vertical="center" wrapText="1"/>
    </xf>
    <xf numFmtId="4" fontId="21" fillId="0" borderId="41" xfId="5" applyNumberFormat="1" applyFont="1" applyBorder="1" applyAlignment="1">
      <alignment horizontal="right" vertical="center" wrapText="1"/>
    </xf>
    <xf numFmtId="0" fontId="20" fillId="0" borderId="12" xfId="5" applyFont="1" applyBorder="1" applyAlignment="1">
      <alignment horizontal="right" vertical="center" wrapText="1"/>
    </xf>
    <xf numFmtId="0" fontId="20" fillId="0" borderId="13" xfId="5" applyFont="1" applyBorder="1" applyAlignment="1">
      <alignment horizontal="right" vertical="center" wrapText="1"/>
    </xf>
    <xf numFmtId="0" fontId="21" fillId="0" borderId="12" xfId="5" applyFont="1" applyBorder="1" applyAlignment="1">
      <alignment horizontal="right" vertical="center" wrapText="1"/>
    </xf>
    <xf numFmtId="0" fontId="21" fillId="0" borderId="13" xfId="5" applyFont="1" applyBorder="1" applyAlignment="1">
      <alignment horizontal="right" vertical="center" wrapText="1"/>
    </xf>
    <xf numFmtId="0" fontId="21" fillId="0" borderId="10" xfId="5" applyFont="1" applyBorder="1" applyAlignment="1">
      <alignment horizontal="right" vertical="center" wrapText="1"/>
    </xf>
    <xf numFmtId="0" fontId="21" fillId="0" borderId="12" xfId="5" applyFont="1" applyBorder="1" applyAlignment="1">
      <alignment vertical="center" wrapText="1"/>
    </xf>
    <xf numFmtId="0" fontId="21" fillId="0" borderId="15" xfId="5" applyFont="1" applyBorder="1" applyAlignment="1">
      <alignment vertical="center" wrapText="1"/>
    </xf>
    <xf numFmtId="0" fontId="21" fillId="0" borderId="13" xfId="5" applyFont="1" applyBorder="1" applyAlignment="1">
      <alignment vertical="center" wrapText="1"/>
    </xf>
    <xf numFmtId="4" fontId="21" fillId="0" borderId="42" xfId="5" applyNumberFormat="1" applyFont="1" applyBorder="1" applyAlignment="1">
      <alignment horizontal="right" vertical="center" wrapText="1"/>
    </xf>
    <xf numFmtId="0" fontId="20" fillId="0" borderId="43" xfId="5" applyFont="1" applyBorder="1" applyAlignment="1">
      <alignment horizontal="right" vertical="center" wrapText="1"/>
    </xf>
    <xf numFmtId="0" fontId="20" fillId="0" borderId="44" xfId="5" applyFont="1" applyBorder="1" applyAlignment="1">
      <alignment horizontal="right" vertical="center" wrapText="1"/>
    </xf>
    <xf numFmtId="0" fontId="20" fillId="0" borderId="0" xfId="5" applyFont="1" applyBorder="1" applyAlignment="1">
      <alignment horizontal="right" vertical="center" wrapText="1"/>
    </xf>
    <xf numFmtId="0" fontId="21" fillId="0" borderId="0" xfId="5" applyFont="1" applyBorder="1" applyAlignment="1">
      <alignment horizontal="right" vertical="center" wrapText="1"/>
    </xf>
    <xf numFmtId="0" fontId="21" fillId="0" borderId="0" xfId="5" applyFont="1" applyBorder="1" applyAlignment="1">
      <alignment vertical="center" wrapText="1"/>
    </xf>
    <xf numFmtId="0" fontId="21" fillId="0" borderId="20" xfId="5" applyFont="1" applyBorder="1" applyAlignment="1">
      <alignment vertical="center" wrapText="1"/>
    </xf>
    <xf numFmtId="173" fontId="21" fillId="0" borderId="20" xfId="5" applyNumberFormat="1" applyFont="1" applyBorder="1" applyAlignment="1">
      <alignment horizontal="right" vertical="center" wrapText="1"/>
    </xf>
    <xf numFmtId="4" fontId="21" fillId="0" borderId="20" xfId="5" applyNumberFormat="1" applyFont="1" applyBorder="1" applyAlignment="1">
      <alignment horizontal="right" vertical="center" wrapText="1"/>
    </xf>
    <xf numFmtId="4" fontId="20" fillId="0" borderId="41" xfId="5" applyNumberFormat="1" applyFont="1" applyBorder="1" applyAlignment="1">
      <alignment horizontal="right" vertical="center" wrapText="1"/>
    </xf>
    <xf numFmtId="173" fontId="21" fillId="0" borderId="45" xfId="5" applyNumberFormat="1" applyFont="1" applyBorder="1" applyAlignment="1">
      <alignment horizontal="right" vertical="center" wrapText="1"/>
    </xf>
    <xf numFmtId="173" fontId="21" fillId="0" borderId="46" xfId="5" applyNumberFormat="1" applyFont="1" applyBorder="1" applyAlignment="1">
      <alignment horizontal="right" vertical="center" wrapText="1"/>
    </xf>
    <xf numFmtId="0" fontId="21" fillId="0" borderId="7" xfId="5" applyFont="1" applyBorder="1" applyAlignment="1">
      <alignment horizontal="right" vertical="center" wrapText="1"/>
    </xf>
    <xf numFmtId="0" fontId="21" fillId="0" borderId="14" xfId="5" applyFont="1" applyBorder="1" applyAlignment="1">
      <alignment vertical="center" wrapText="1"/>
    </xf>
    <xf numFmtId="4" fontId="21" fillId="0" borderId="47" xfId="5" applyNumberFormat="1" applyFont="1" applyBorder="1" applyAlignment="1">
      <alignment horizontal="right" vertical="center" wrapText="1"/>
    </xf>
    <xf numFmtId="0" fontId="20" fillId="0" borderId="14" xfId="5" applyFont="1" applyBorder="1" applyAlignment="1">
      <alignment horizontal="right" vertical="center" wrapText="1"/>
    </xf>
    <xf numFmtId="0" fontId="20" fillId="0" borderId="29" xfId="5" applyFont="1" applyBorder="1" applyAlignment="1">
      <alignment horizontal="right" vertical="center" wrapText="1"/>
    </xf>
    <xf numFmtId="0" fontId="21" fillId="0" borderId="29" xfId="5" applyFont="1" applyBorder="1" applyAlignment="1">
      <alignment horizontal="right" vertical="center" wrapText="1"/>
    </xf>
    <xf numFmtId="174" fontId="21" fillId="0" borderId="7" xfId="5" applyNumberFormat="1" applyFont="1" applyBorder="1" applyAlignment="1">
      <alignment vertical="center" wrapText="1"/>
    </xf>
    <xf numFmtId="0" fontId="20" fillId="0" borderId="48" xfId="5" applyFont="1" applyBorder="1" applyAlignment="1">
      <alignment horizontal="right" vertical="center" wrapText="1"/>
    </xf>
    <xf numFmtId="0" fontId="21" fillId="0" borderId="14" xfId="5" applyFont="1" applyBorder="1" applyAlignment="1">
      <alignment horizontal="right" vertical="center" wrapText="1"/>
    </xf>
    <xf numFmtId="0" fontId="21" fillId="0" borderId="23" xfId="5" applyFont="1" applyBorder="1" applyAlignment="1">
      <alignment vertical="center" wrapText="1"/>
    </xf>
    <xf numFmtId="173" fontId="21" fillId="0" borderId="9" xfId="5" applyNumberFormat="1" applyFont="1" applyBorder="1" applyAlignment="1">
      <alignment horizontal="right" vertical="center" wrapText="1"/>
    </xf>
    <xf numFmtId="174" fontId="21" fillId="0" borderId="20" xfId="5" applyNumberFormat="1" applyFont="1" applyBorder="1" applyAlignment="1">
      <alignment vertical="center" wrapText="1"/>
    </xf>
    <xf numFmtId="173" fontId="21" fillId="0" borderId="1" xfId="5" applyNumberFormat="1" applyFont="1" applyBorder="1" applyAlignment="1">
      <alignment horizontal="right" vertical="center" wrapText="1"/>
    </xf>
    <xf numFmtId="0" fontId="20" fillId="0" borderId="5" xfId="5" applyFont="1" applyBorder="1" applyAlignment="1">
      <alignment horizontal="right" vertical="center" wrapText="1"/>
    </xf>
    <xf numFmtId="0" fontId="21" fillId="0" borderId="5" xfId="5" applyFont="1" applyBorder="1" applyAlignment="1">
      <alignment horizontal="right" vertical="center" wrapText="1"/>
    </xf>
    <xf numFmtId="4" fontId="21" fillId="0" borderId="6" xfId="5" applyNumberFormat="1" applyFont="1" applyBorder="1" applyAlignment="1">
      <alignment horizontal="right" vertical="center" wrapText="1"/>
    </xf>
    <xf numFmtId="0" fontId="24" fillId="0" borderId="29" xfId="2" applyNumberFormat="1" applyFont="1" applyFill="1" applyBorder="1" applyAlignment="1" applyProtection="1">
      <alignment horizontal="center" vertical="top" wrapText="1"/>
      <protection hidden="1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 wrapText="1"/>
    </xf>
    <xf numFmtId="0" fontId="41" fillId="0" borderId="49" xfId="0" applyFont="1" applyBorder="1" applyAlignment="1">
      <alignment vertical="center" wrapText="1"/>
    </xf>
    <xf numFmtId="0" fontId="41" fillId="0" borderId="49" xfId="0" applyFont="1" applyBorder="1" applyAlignment="1">
      <alignment horizontal="right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49" fontId="43" fillId="0" borderId="1" xfId="0" applyNumberFormat="1" applyFont="1" applyFill="1" applyBorder="1" applyAlignment="1">
      <alignment horizontal="center"/>
    </xf>
    <xf numFmtId="0" fontId="43" fillId="0" borderId="1" xfId="0" applyFont="1" applyFill="1" applyBorder="1" applyAlignment="1">
      <alignment horizontal="left" vertical="top" wrapText="1"/>
    </xf>
    <xf numFmtId="4" fontId="43" fillId="0" borderId="1" xfId="0" applyNumberFormat="1" applyFont="1" applyFill="1" applyBorder="1" applyAlignment="1">
      <alignment vertical="center"/>
    </xf>
    <xf numFmtId="49" fontId="42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left" vertical="top" wrapText="1"/>
    </xf>
    <xf numFmtId="175" fontId="42" fillId="0" borderId="1" xfId="0" applyNumberFormat="1" applyFont="1" applyBorder="1" applyAlignment="1">
      <alignment horizontal="right" vertical="center"/>
    </xf>
    <xf numFmtId="0" fontId="42" fillId="0" borderId="1" xfId="0" applyFont="1" applyFill="1" applyBorder="1" applyAlignment="1">
      <alignment horizontal="left" wrapText="1"/>
    </xf>
    <xf numFmtId="49" fontId="44" fillId="0" borderId="1" xfId="0" applyNumberFormat="1" applyFont="1" applyFill="1" applyBorder="1" applyAlignment="1">
      <alignment horizontal="center"/>
    </xf>
    <xf numFmtId="175" fontId="42" fillId="2" borderId="1" xfId="0" applyNumberFormat="1" applyFont="1" applyFill="1" applyBorder="1" applyAlignment="1">
      <alignment horizontal="right" vertical="center"/>
    </xf>
    <xf numFmtId="175" fontId="42" fillId="0" borderId="1" xfId="0" applyNumberFormat="1" applyFont="1" applyBorder="1" applyAlignment="1">
      <alignment horizontal="right" vertical="center" wrapText="1"/>
    </xf>
    <xf numFmtId="185" fontId="42" fillId="0" borderId="1" xfId="6" applyNumberFormat="1" applyFont="1" applyBorder="1" applyAlignment="1">
      <alignment horizontal="right" wrapText="1"/>
    </xf>
    <xf numFmtId="185" fontId="45" fillId="0" borderId="1" xfId="6" applyNumberFormat="1" applyFont="1" applyBorder="1" applyAlignment="1">
      <alignment horizontal="right" wrapText="1"/>
    </xf>
    <xf numFmtId="0" fontId="43" fillId="0" borderId="1" xfId="0" applyFont="1" applyFill="1" applyBorder="1" applyAlignment="1">
      <alignment horizontal="left" wrapText="1"/>
    </xf>
    <xf numFmtId="0" fontId="43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2" fillId="0" borderId="1" xfId="0" applyFont="1" applyBorder="1"/>
    <xf numFmtId="0" fontId="42" fillId="0" borderId="1" xfId="0" applyFont="1" applyFill="1" applyBorder="1" applyAlignment="1">
      <alignment wrapText="1"/>
    </xf>
    <xf numFmtId="0" fontId="43" fillId="0" borderId="1" xfId="0" applyNumberFormat="1" applyFont="1" applyFill="1" applyBorder="1" applyAlignment="1">
      <alignment horizontal="center"/>
    </xf>
    <xf numFmtId="43" fontId="43" fillId="0" borderId="1" xfId="6" applyFont="1" applyBorder="1"/>
    <xf numFmtId="0" fontId="21" fillId="3" borderId="35" xfId="2" applyFont="1" applyFill="1" applyBorder="1" applyAlignment="1">
      <alignment horizontal="left" vertical="top" wrapText="1"/>
    </xf>
    <xf numFmtId="178" fontId="29" fillId="3" borderId="34" xfId="2" applyNumberFormat="1" applyFont="1" applyFill="1" applyBorder="1" applyAlignment="1">
      <alignment horizontal="right" wrapText="1"/>
    </xf>
    <xf numFmtId="178" fontId="30" fillId="3" borderId="34" xfId="2" applyNumberFormat="1" applyFont="1" applyFill="1" applyBorder="1" applyAlignment="1">
      <alignment horizontal="right" wrapText="1"/>
    </xf>
    <xf numFmtId="0" fontId="21" fillId="0" borderId="50" xfId="2" applyFont="1" applyFill="1" applyBorder="1" applyAlignment="1">
      <alignment horizontal="left" vertical="top" wrapText="1"/>
    </xf>
    <xf numFmtId="178" fontId="30" fillId="0" borderId="51" xfId="2" applyNumberFormat="1" applyFont="1" applyFill="1" applyBorder="1" applyAlignment="1">
      <alignment horizontal="right" wrapText="1"/>
    </xf>
    <xf numFmtId="178" fontId="30" fillId="0" borderId="52" xfId="2" applyNumberFormat="1" applyFont="1" applyFill="1" applyBorder="1" applyAlignment="1">
      <alignment horizontal="right" wrapText="1"/>
    </xf>
    <xf numFmtId="0" fontId="21" fillId="0" borderId="53" xfId="2" applyFont="1" applyFill="1" applyBorder="1" applyAlignment="1">
      <alignment horizontal="left" vertical="top" wrapText="1"/>
    </xf>
    <xf numFmtId="178" fontId="30" fillId="0" borderId="1" xfId="2" applyNumberFormat="1" applyFont="1" applyFill="1" applyBorder="1" applyAlignment="1">
      <alignment horizontal="right" wrapText="1"/>
    </xf>
    <xf numFmtId="0" fontId="21" fillId="0" borderId="54" xfId="2" applyFont="1" applyFill="1" applyBorder="1" applyAlignment="1">
      <alignment horizontal="center" vertical="center" wrapText="1"/>
    </xf>
    <xf numFmtId="0" fontId="21" fillId="0" borderId="55" xfId="2" applyFont="1" applyFill="1" applyBorder="1" applyAlignment="1">
      <alignment horizontal="center" wrapText="1"/>
    </xf>
    <xf numFmtId="0" fontId="21" fillId="3" borderId="56" xfId="2" applyFont="1" applyFill="1" applyBorder="1" applyAlignment="1">
      <alignment horizontal="center" wrapText="1"/>
    </xf>
    <xf numFmtId="0" fontId="21" fillId="0" borderId="56" xfId="2" applyFont="1" applyFill="1" applyBorder="1" applyAlignment="1">
      <alignment horizontal="center" wrapText="1"/>
    </xf>
    <xf numFmtId="182" fontId="21" fillId="0" borderId="56" xfId="2" applyNumberFormat="1" applyFont="1" applyFill="1" applyBorder="1" applyAlignment="1">
      <alignment horizontal="center" wrapText="1"/>
    </xf>
    <xf numFmtId="181" fontId="21" fillId="0" borderId="56" xfId="2" applyNumberFormat="1" applyFont="1" applyFill="1" applyBorder="1" applyAlignment="1">
      <alignment horizontal="center" wrapText="1"/>
    </xf>
    <xf numFmtId="181" fontId="21" fillId="0" borderId="56" xfId="2" applyNumberFormat="1" applyFont="1" applyFill="1" applyBorder="1" applyAlignment="1" applyProtection="1">
      <alignment horizontal="center" wrapText="1"/>
      <protection locked="0"/>
    </xf>
    <xf numFmtId="184" fontId="21" fillId="3" borderId="56" xfId="2" applyNumberFormat="1" applyFont="1" applyFill="1" applyBorder="1" applyAlignment="1" applyProtection="1">
      <alignment horizontal="center" wrapText="1"/>
      <protection locked="0"/>
    </xf>
    <xf numFmtId="183" fontId="21" fillId="0" borderId="56" xfId="2" applyNumberFormat="1" applyFont="1" applyFill="1" applyBorder="1" applyAlignment="1" applyProtection="1">
      <alignment horizontal="center" wrapText="1"/>
      <protection locked="0"/>
    </xf>
    <xf numFmtId="180" fontId="21" fillId="0" borderId="56" xfId="2" applyNumberFormat="1" applyFont="1" applyFill="1" applyBorder="1" applyAlignment="1">
      <alignment horizontal="center" wrapText="1"/>
    </xf>
    <xf numFmtId="180" fontId="21" fillId="0" borderId="57" xfId="2" applyNumberFormat="1" applyFont="1" applyFill="1" applyBorder="1" applyAlignment="1">
      <alignment horizontal="center" wrapText="1"/>
    </xf>
    <xf numFmtId="180" fontId="21" fillId="0" borderId="23" xfId="2" applyNumberFormat="1" applyFont="1" applyFill="1" applyBorder="1" applyAlignment="1">
      <alignment horizontal="center" wrapText="1"/>
    </xf>
    <xf numFmtId="0" fontId="21" fillId="0" borderId="58" xfId="2" applyFont="1" applyFill="1" applyBorder="1" applyAlignment="1">
      <alignment horizontal="center" vertical="center" wrapText="1"/>
    </xf>
    <xf numFmtId="0" fontId="21" fillId="0" borderId="59" xfId="2" applyFont="1" applyFill="1" applyBorder="1" applyAlignment="1">
      <alignment horizontal="center" vertical="center" wrapText="1"/>
    </xf>
    <xf numFmtId="0" fontId="21" fillId="0" borderId="60" xfId="2" applyFont="1" applyFill="1" applyBorder="1" applyAlignment="1">
      <alignment horizontal="center" vertical="center" wrapText="1"/>
    </xf>
    <xf numFmtId="178" fontId="29" fillId="0" borderId="36" xfId="2" applyNumberFormat="1" applyFont="1" applyFill="1" applyBorder="1" applyAlignment="1">
      <alignment horizontal="right" wrapText="1"/>
    </xf>
    <xf numFmtId="178" fontId="29" fillId="3" borderId="36" xfId="2" applyNumberFormat="1" applyFont="1" applyFill="1" applyBorder="1" applyAlignment="1">
      <alignment horizontal="right" wrapText="1"/>
    </xf>
    <xf numFmtId="178" fontId="30" fillId="3" borderId="36" xfId="2" applyNumberFormat="1" applyFont="1" applyFill="1" applyBorder="1" applyAlignment="1">
      <alignment horizontal="right" wrapText="1"/>
    </xf>
    <xf numFmtId="0" fontId="21" fillId="0" borderId="25" xfId="2" applyFont="1" applyFill="1" applyBorder="1" applyAlignment="1">
      <alignment horizontal="left" vertical="top" wrapText="1"/>
    </xf>
    <xf numFmtId="178" fontId="30" fillId="0" borderId="26" xfId="2" applyNumberFormat="1" applyFont="1" applyFill="1" applyBorder="1" applyAlignment="1">
      <alignment horizontal="right" wrapText="1"/>
    </xf>
    <xf numFmtId="0" fontId="20" fillId="0" borderId="15" xfId="5" applyFont="1" applyBorder="1" applyAlignment="1">
      <alignment horizontal="right" vertical="center" wrapText="1"/>
    </xf>
    <xf numFmtId="174" fontId="21" fillId="0" borderId="28" xfId="5" applyNumberFormat="1" applyFont="1" applyBorder="1" applyAlignment="1">
      <alignment horizontal="right" vertical="center" wrapText="1"/>
    </xf>
    <xf numFmtId="174" fontId="21" fillId="0" borderId="7" xfId="5" applyNumberFormat="1" applyFont="1" applyBorder="1" applyAlignment="1">
      <alignment horizontal="right" vertical="center" wrapText="1"/>
    </xf>
    <xf numFmtId="0" fontId="21" fillId="0" borderId="7" xfId="5" applyFont="1" applyBorder="1" applyAlignment="1">
      <alignment vertical="center" wrapText="1"/>
    </xf>
    <xf numFmtId="0" fontId="20" fillId="0" borderId="7" xfId="5" applyFont="1" applyBorder="1" applyAlignment="1">
      <alignment vertical="center" wrapText="1"/>
    </xf>
    <xf numFmtId="174" fontId="20" fillId="0" borderId="28" xfId="5" applyNumberFormat="1" applyFont="1" applyBorder="1" applyAlignment="1">
      <alignment horizontal="right" vertical="center" wrapText="1"/>
    </xf>
    <xf numFmtId="174" fontId="20" fillId="0" borderId="7" xfId="5" applyNumberFormat="1" applyFont="1" applyBorder="1" applyAlignment="1">
      <alignment horizontal="right" vertical="center" wrapText="1"/>
    </xf>
    <xf numFmtId="0" fontId="24" fillId="0" borderId="22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14" xfId="2" applyNumberFormat="1" applyFont="1" applyFill="1" applyBorder="1" applyAlignment="1" applyProtection="1">
      <alignment wrapText="1"/>
      <protection hidden="1"/>
    </xf>
    <xf numFmtId="0" fontId="24" fillId="0" borderId="14" xfId="2" applyNumberFormat="1" applyFont="1" applyFill="1" applyBorder="1" applyAlignment="1" applyProtection="1">
      <alignment horizontal="right" wrapText="1"/>
      <protection hidden="1"/>
    </xf>
    <xf numFmtId="0" fontId="24" fillId="0" borderId="7" xfId="2" applyNumberFormat="1" applyFont="1" applyFill="1" applyBorder="1" applyAlignment="1" applyProtection="1">
      <alignment horizontal="right" wrapText="1"/>
      <protection hidden="1"/>
    </xf>
    <xf numFmtId="4" fontId="24" fillId="0" borderId="61" xfId="2" applyNumberFormat="1" applyFont="1" applyFill="1" applyBorder="1" applyAlignment="1" applyProtection="1">
      <protection hidden="1"/>
    </xf>
    <xf numFmtId="4" fontId="24" fillId="0" borderId="11" xfId="2" applyNumberFormat="1" applyFont="1" applyFill="1" applyBorder="1" applyAlignment="1" applyProtection="1">
      <protection hidden="1"/>
    </xf>
    <xf numFmtId="0" fontId="21" fillId="0" borderId="15" xfId="5" applyFont="1" applyBorder="1" applyAlignment="1">
      <alignment horizontal="right" vertical="center" wrapText="1"/>
    </xf>
    <xf numFmtId="173" fontId="21" fillId="0" borderId="13" xfId="5" applyNumberFormat="1" applyFont="1" applyBorder="1" applyAlignment="1">
      <alignment horizontal="right" vertical="center" wrapText="1"/>
    </xf>
    <xf numFmtId="173" fontId="21" fillId="0" borderId="62" xfId="5" applyNumberFormat="1" applyFont="1" applyBorder="1" applyAlignment="1">
      <alignment horizontal="right" vertical="center" wrapText="1"/>
    </xf>
    <xf numFmtId="173" fontId="21" fillId="0" borderId="14" xfId="5" applyNumberFormat="1" applyFont="1" applyBorder="1" applyAlignment="1">
      <alignment horizontal="right" vertical="center" wrapText="1"/>
    </xf>
    <xf numFmtId="174" fontId="21" fillId="0" borderId="20" xfId="5" applyNumberFormat="1" applyFont="1" applyBorder="1" applyAlignment="1">
      <alignment horizontal="right" vertical="center" wrapText="1"/>
    </xf>
    <xf numFmtId="174" fontId="21" fillId="0" borderId="62" xfId="5" applyNumberFormat="1" applyFont="1" applyBorder="1" applyAlignment="1">
      <alignment horizontal="right" vertical="center" wrapText="1"/>
    </xf>
    <xf numFmtId="174" fontId="21" fillId="0" borderId="14" xfId="5" applyNumberFormat="1" applyFont="1" applyBorder="1" applyAlignment="1">
      <alignment horizontal="right" vertical="center" wrapText="1"/>
    </xf>
    <xf numFmtId="179" fontId="4" fillId="0" borderId="63" xfId="2" applyNumberFormat="1" applyFont="1" applyFill="1" applyBorder="1" applyAlignment="1" applyProtection="1">
      <alignment horizontal="right" wrapText="1"/>
      <protection hidden="1"/>
    </xf>
    <xf numFmtId="177" fontId="4" fillId="0" borderId="64" xfId="2" applyNumberFormat="1" applyFont="1" applyFill="1" applyBorder="1" applyAlignment="1" applyProtection="1">
      <alignment wrapText="1"/>
      <protection hidden="1"/>
    </xf>
    <xf numFmtId="173" fontId="4" fillId="0" borderId="63" xfId="2" applyNumberFormat="1" applyFont="1" applyFill="1" applyBorder="1" applyAlignment="1" applyProtection="1">
      <alignment wrapText="1"/>
      <protection hidden="1"/>
    </xf>
    <xf numFmtId="174" fontId="4" fillId="0" borderId="2" xfId="2" applyNumberFormat="1" applyFont="1" applyFill="1" applyBorder="1" applyAlignment="1" applyProtection="1">
      <alignment horizontal="right" wrapText="1"/>
      <protection hidden="1"/>
    </xf>
    <xf numFmtId="4" fontId="4" fillId="0" borderId="63" xfId="2" applyNumberFormat="1" applyFont="1" applyFill="1" applyBorder="1" applyAlignment="1" applyProtection="1">
      <protection hidden="1"/>
    </xf>
    <xf numFmtId="4" fontId="4" fillId="0" borderId="65" xfId="2" applyNumberFormat="1" applyFont="1" applyFill="1" applyBorder="1" applyAlignment="1" applyProtection="1">
      <protection hidden="1"/>
    </xf>
    <xf numFmtId="0" fontId="46" fillId="0" borderId="1" xfId="1" applyFont="1" applyFill="1" applyBorder="1" applyAlignment="1">
      <alignment wrapText="1"/>
    </xf>
    <xf numFmtId="0" fontId="20" fillId="0" borderId="9" xfId="5" applyFont="1" applyBorder="1" applyAlignment="1">
      <alignment vertical="center" wrapText="1"/>
    </xf>
    <xf numFmtId="174" fontId="20" fillId="0" borderId="8" xfId="5" applyNumberFormat="1" applyFont="1" applyBorder="1" applyAlignment="1">
      <alignment horizontal="right" vertical="center" wrapText="1"/>
    </xf>
    <xf numFmtId="174" fontId="20" fillId="0" borderId="9" xfId="5" applyNumberFormat="1" applyFont="1" applyBorder="1" applyAlignment="1">
      <alignment horizontal="right" vertical="center" wrapText="1"/>
    </xf>
    <xf numFmtId="4" fontId="21" fillId="0" borderId="10" xfId="5" applyNumberFormat="1" applyFont="1" applyBorder="1" applyAlignment="1">
      <alignment horizontal="right" vertical="center" wrapText="1"/>
    </xf>
    <xf numFmtId="186" fontId="2" fillId="0" borderId="1" xfId="0" applyNumberFormat="1" applyFont="1" applyBorder="1" applyAlignment="1">
      <alignment horizontal="right" wrapText="1"/>
    </xf>
    <xf numFmtId="186" fontId="2" fillId="0" borderId="66" xfId="0" applyNumberFormat="1" applyFont="1" applyBorder="1" applyAlignment="1">
      <alignment horizontal="right" wrapText="1"/>
    </xf>
    <xf numFmtId="186" fontId="2" fillId="0" borderId="23" xfId="0" applyNumberFormat="1" applyFont="1" applyBorder="1"/>
    <xf numFmtId="186" fontId="2" fillId="0" borderId="66" xfId="0" applyNumberFormat="1" applyFont="1" applyBorder="1"/>
    <xf numFmtId="186" fontId="2" fillId="0" borderId="1" xfId="0" applyNumberFormat="1" applyFont="1" applyBorder="1"/>
    <xf numFmtId="2" fontId="2" fillId="0" borderId="1" xfId="0" applyNumberFormat="1" applyFont="1" applyFill="1" applyBorder="1" applyAlignment="1">
      <alignment horizontal="right" wrapText="1"/>
    </xf>
    <xf numFmtId="186" fontId="2" fillId="0" borderId="1" xfId="0" applyNumberFormat="1" applyFont="1" applyFill="1" applyBorder="1" applyAlignment="1">
      <alignment horizontal="right" wrapText="1"/>
    </xf>
    <xf numFmtId="2" fontId="2" fillId="0" borderId="23" xfId="0" applyNumberFormat="1" applyFont="1" applyFill="1" applyBorder="1"/>
    <xf numFmtId="2" fontId="2" fillId="0" borderId="1" xfId="0" applyNumberFormat="1" applyFont="1" applyFill="1" applyBorder="1"/>
    <xf numFmtId="186" fontId="2" fillId="0" borderId="66" xfId="0" applyNumberFormat="1" applyFont="1" applyFill="1" applyBorder="1" applyAlignment="1">
      <alignment horizontal="right" wrapText="1"/>
    </xf>
    <xf numFmtId="186" fontId="2" fillId="0" borderId="23" xfId="0" applyNumberFormat="1" applyFont="1" applyFill="1" applyBorder="1"/>
    <xf numFmtId="186" fontId="2" fillId="0" borderId="1" xfId="0" applyNumberFormat="1" applyFont="1" applyFill="1" applyBorder="1"/>
    <xf numFmtId="186" fontId="2" fillId="0" borderId="66" xfId="0" applyNumberFormat="1" applyFont="1" applyFill="1" applyBorder="1" applyAlignment="1">
      <alignment horizontal="right" vertical="top" wrapText="1"/>
    </xf>
    <xf numFmtId="186" fontId="2" fillId="0" borderId="1" xfId="0" applyNumberFormat="1" applyFont="1" applyFill="1" applyBorder="1" applyAlignment="1">
      <alignment horizontal="right" vertical="top" wrapText="1"/>
    </xf>
    <xf numFmtId="187" fontId="21" fillId="0" borderId="56" xfId="2" applyNumberFormat="1" applyFont="1" applyFill="1" applyBorder="1" applyAlignment="1">
      <alignment horizontal="center" wrapText="1"/>
    </xf>
    <xf numFmtId="180" fontId="21" fillId="0" borderId="56" xfId="2" applyNumberFormat="1" applyFont="1" applyFill="1" applyBorder="1" applyAlignment="1" applyProtection="1">
      <alignment horizontal="center" wrapText="1"/>
      <protection locked="0"/>
    </xf>
    <xf numFmtId="188" fontId="21" fillId="0" borderId="56" xfId="2" applyNumberFormat="1" applyFont="1" applyFill="1" applyBorder="1" applyAlignment="1" applyProtection="1">
      <alignment horizontal="center" wrapText="1"/>
      <protection locked="0"/>
    </xf>
    <xf numFmtId="0" fontId="21" fillId="0" borderId="35" xfId="2" applyFont="1" applyFill="1" applyBorder="1" applyAlignment="1">
      <alignment horizontal="left" wrapText="1"/>
    </xf>
    <xf numFmtId="178" fontId="33" fillId="0" borderId="2" xfId="0" applyNumberFormat="1" applyFont="1" applyBorder="1" applyAlignment="1">
      <alignment wrapText="1"/>
    </xf>
    <xf numFmtId="177" fontId="4" fillId="3" borderId="22" xfId="2" applyNumberFormat="1" applyFont="1" applyFill="1" applyBorder="1" applyAlignment="1" applyProtection="1">
      <alignment wrapText="1"/>
      <protection hidden="1"/>
    </xf>
    <xf numFmtId="173" fontId="4" fillId="3" borderId="23" xfId="2" applyNumberFormat="1" applyFont="1" applyFill="1" applyBorder="1" applyAlignment="1" applyProtection="1">
      <alignment wrapText="1"/>
      <protection hidden="1"/>
    </xf>
    <xf numFmtId="179" fontId="4" fillId="3" borderId="23" xfId="2" applyNumberFormat="1" applyFont="1" applyFill="1" applyBorder="1" applyAlignment="1" applyProtection="1">
      <alignment horizontal="right" wrapText="1"/>
      <protection hidden="1"/>
    </xf>
    <xf numFmtId="174" fontId="4" fillId="3" borderId="1" xfId="2" applyNumberFormat="1" applyFont="1" applyFill="1" applyBorder="1" applyAlignment="1" applyProtection="1">
      <alignment horizontal="right" wrapText="1"/>
      <protection hidden="1"/>
    </xf>
    <xf numFmtId="4" fontId="4" fillId="3" borderId="23" xfId="2" applyNumberFormat="1" applyFont="1" applyFill="1" applyBorder="1" applyAlignment="1" applyProtection="1">
      <protection hidden="1"/>
    </xf>
    <xf numFmtId="4" fontId="4" fillId="3" borderId="24" xfId="2" applyNumberFormat="1" applyFont="1" applyFill="1" applyBorder="1" applyAlignment="1" applyProtection="1">
      <protection hidden="1"/>
    </xf>
    <xf numFmtId="173" fontId="24" fillId="3" borderId="23" xfId="2" applyNumberFormat="1" applyFont="1" applyFill="1" applyBorder="1" applyAlignment="1" applyProtection="1">
      <alignment wrapText="1"/>
      <protection hidden="1"/>
    </xf>
    <xf numFmtId="179" fontId="24" fillId="3" borderId="23" xfId="2" applyNumberFormat="1" applyFont="1" applyFill="1" applyBorder="1" applyAlignment="1" applyProtection="1">
      <alignment horizontal="right" wrapText="1"/>
      <protection hidden="1"/>
    </xf>
    <xf numFmtId="174" fontId="24" fillId="3" borderId="1" xfId="2" applyNumberFormat="1" applyFont="1" applyFill="1" applyBorder="1" applyAlignment="1" applyProtection="1">
      <alignment horizontal="right" wrapText="1"/>
      <protection hidden="1"/>
    </xf>
    <xf numFmtId="4" fontId="24" fillId="3" borderId="23" xfId="2" applyNumberFormat="1" applyFont="1" applyFill="1" applyBorder="1" applyAlignment="1" applyProtection="1">
      <protection hidden="1"/>
    </xf>
    <xf numFmtId="4" fontId="24" fillId="3" borderId="24" xfId="2" applyNumberFormat="1" applyFont="1" applyFill="1" applyBorder="1" applyAlignment="1" applyProtection="1">
      <protection hidden="1"/>
    </xf>
    <xf numFmtId="0" fontId="4" fillId="2" borderId="22" xfId="2" applyNumberFormat="1" applyFont="1" applyFill="1" applyBorder="1" applyAlignment="1" applyProtection="1">
      <alignment horizontal="justify" vertical="justify" wrapText="1"/>
      <protection hidden="1"/>
    </xf>
    <xf numFmtId="174" fontId="4" fillId="2" borderId="1" xfId="2" applyNumberFormat="1" applyFont="1" applyFill="1" applyBorder="1" applyAlignment="1" applyProtection="1">
      <alignment wrapText="1"/>
      <protection hidden="1"/>
    </xf>
    <xf numFmtId="177" fontId="4" fillId="2" borderId="22" xfId="2" applyNumberFormat="1" applyFont="1" applyFill="1" applyBorder="1" applyAlignment="1" applyProtection="1">
      <alignment wrapText="1"/>
      <protection hidden="1"/>
    </xf>
    <xf numFmtId="173" fontId="4" fillId="2" borderId="23" xfId="2" applyNumberFormat="1" applyFont="1" applyFill="1" applyBorder="1" applyAlignment="1" applyProtection="1">
      <alignment wrapText="1"/>
      <protection hidden="1"/>
    </xf>
    <xf numFmtId="179" fontId="4" fillId="2" borderId="23" xfId="2" applyNumberFormat="1" applyFont="1" applyFill="1" applyBorder="1" applyAlignment="1" applyProtection="1">
      <alignment horizontal="right" wrapText="1"/>
      <protection hidden="1"/>
    </xf>
    <xf numFmtId="174" fontId="4" fillId="2" borderId="1" xfId="2" applyNumberFormat="1" applyFont="1" applyFill="1" applyBorder="1" applyAlignment="1" applyProtection="1">
      <alignment horizontal="right" wrapText="1"/>
      <protection hidden="1"/>
    </xf>
    <xf numFmtId="4" fontId="4" fillId="2" borderId="23" xfId="2" applyNumberFormat="1" applyFont="1" applyFill="1" applyBorder="1" applyAlignment="1" applyProtection="1">
      <protection hidden="1"/>
    </xf>
    <xf numFmtId="4" fontId="4" fillId="2" borderId="24" xfId="2" applyNumberFormat="1" applyFont="1" applyFill="1" applyBorder="1" applyAlignment="1" applyProtection="1">
      <protection hidden="1"/>
    </xf>
    <xf numFmtId="179" fontId="24" fillId="2" borderId="23" xfId="2" applyNumberFormat="1" applyFont="1" applyFill="1" applyBorder="1" applyAlignment="1" applyProtection="1">
      <alignment horizontal="right" wrapText="1"/>
      <protection hidden="1"/>
    </xf>
    <xf numFmtId="174" fontId="24" fillId="2" borderId="1" xfId="2" applyNumberFormat="1" applyFont="1" applyFill="1" applyBorder="1" applyAlignment="1" applyProtection="1">
      <alignment horizontal="right" wrapText="1"/>
      <protection hidden="1"/>
    </xf>
    <xf numFmtId="4" fontId="24" fillId="2" borderId="23" xfId="2" applyNumberFormat="1" applyFont="1" applyFill="1" applyBorder="1" applyAlignment="1" applyProtection="1">
      <protection hidden="1"/>
    </xf>
    <xf numFmtId="4" fontId="24" fillId="2" borderId="24" xfId="2" applyNumberFormat="1" applyFont="1" applyFill="1" applyBorder="1" applyAlignment="1" applyProtection="1">
      <protection hidden="1"/>
    </xf>
    <xf numFmtId="174" fontId="24" fillId="4" borderId="59" xfId="2" applyNumberFormat="1" applyFont="1" applyFill="1" applyBorder="1" applyAlignment="1" applyProtection="1">
      <alignment wrapText="1"/>
      <protection hidden="1"/>
    </xf>
    <xf numFmtId="177" fontId="4" fillId="4" borderId="62" xfId="2" applyNumberFormat="1" applyFont="1" applyFill="1" applyBorder="1" applyAlignment="1" applyProtection="1">
      <alignment wrapText="1"/>
      <protection hidden="1"/>
    </xf>
    <xf numFmtId="173" fontId="24" fillId="4" borderId="67" xfId="2" applyNumberFormat="1" applyFont="1" applyFill="1" applyBorder="1" applyAlignment="1" applyProtection="1">
      <alignment wrapText="1"/>
      <protection hidden="1"/>
    </xf>
    <xf numFmtId="179" fontId="24" fillId="4" borderId="67" xfId="2" applyNumberFormat="1" applyFont="1" applyFill="1" applyBorder="1" applyAlignment="1" applyProtection="1">
      <alignment horizontal="right" wrapText="1"/>
      <protection hidden="1"/>
    </xf>
    <xf numFmtId="174" fontId="24" fillId="4" borderId="59" xfId="2" applyNumberFormat="1" applyFont="1" applyFill="1" applyBorder="1" applyAlignment="1" applyProtection="1">
      <alignment horizontal="right" wrapText="1"/>
      <protection hidden="1"/>
    </xf>
    <xf numFmtId="4" fontId="24" fillId="4" borderId="67" xfId="2" applyNumberFormat="1" applyFont="1" applyFill="1" applyBorder="1" applyAlignment="1" applyProtection="1">
      <protection hidden="1"/>
    </xf>
    <xf numFmtId="4" fontId="24" fillId="4" borderId="68" xfId="2" applyNumberFormat="1" applyFont="1" applyFill="1" applyBorder="1" applyAlignment="1" applyProtection="1">
      <protection hidden="1"/>
    </xf>
    <xf numFmtId="173" fontId="20" fillId="3" borderId="7" xfId="5" applyNumberFormat="1" applyFont="1" applyFill="1" applyBorder="1" applyAlignment="1">
      <alignment horizontal="right" vertical="center" wrapText="1"/>
    </xf>
    <xf numFmtId="4" fontId="20" fillId="3" borderId="41" xfId="5" applyNumberFormat="1" applyFont="1" applyFill="1" applyBorder="1" applyAlignment="1">
      <alignment horizontal="right" vertical="center" wrapText="1"/>
    </xf>
    <xf numFmtId="4" fontId="21" fillId="0" borderId="66" xfId="5" applyNumberFormat="1" applyFont="1" applyBorder="1" applyAlignment="1">
      <alignment horizontal="right" vertical="center" wrapText="1"/>
    </xf>
    <xf numFmtId="174" fontId="21" fillId="0" borderId="8" xfId="5" applyNumberFormat="1" applyFont="1" applyBorder="1" applyAlignment="1">
      <alignment vertical="center" wrapText="1"/>
    </xf>
    <xf numFmtId="0" fontId="21" fillId="0" borderId="63" xfId="5" applyFont="1" applyBorder="1" applyAlignment="1">
      <alignment vertical="center" wrapText="1"/>
    </xf>
    <xf numFmtId="0" fontId="4" fillId="2" borderId="23" xfId="2" applyNumberFormat="1" applyFont="1" applyFill="1" applyBorder="1" applyAlignment="1" applyProtection="1">
      <alignment horizontal="justify" vertical="justify" wrapText="1"/>
      <protection hidden="1"/>
    </xf>
    <xf numFmtId="0" fontId="21" fillId="0" borderId="8" xfId="5" applyFont="1" applyBorder="1" applyAlignment="1">
      <alignment horizontal="right" vertical="center" wrapText="1"/>
    </xf>
    <xf numFmtId="0" fontId="21" fillId="0" borderId="9" xfId="5" applyFont="1" applyBorder="1" applyAlignment="1">
      <alignment horizontal="right" vertical="center" wrapText="1"/>
    </xf>
    <xf numFmtId="179" fontId="4" fillId="5" borderId="23" xfId="2" applyNumberFormat="1" applyFont="1" applyFill="1" applyBorder="1" applyAlignment="1" applyProtection="1">
      <alignment horizontal="right" wrapText="1"/>
      <protection hidden="1"/>
    </xf>
    <xf numFmtId="177" fontId="4" fillId="5" borderId="22" xfId="2" applyNumberFormat="1" applyFont="1" applyFill="1" applyBorder="1" applyAlignment="1" applyProtection="1">
      <alignment wrapText="1"/>
      <protection hidden="1"/>
    </xf>
    <xf numFmtId="173" fontId="4" fillId="5" borderId="23" xfId="2" applyNumberFormat="1" applyFont="1" applyFill="1" applyBorder="1" applyAlignment="1" applyProtection="1">
      <alignment wrapText="1"/>
      <protection hidden="1"/>
    </xf>
    <xf numFmtId="174" fontId="4" fillId="5" borderId="1" xfId="2" applyNumberFormat="1" applyFont="1" applyFill="1" applyBorder="1" applyAlignment="1" applyProtection="1">
      <alignment horizontal="right" wrapText="1"/>
      <protection hidden="1"/>
    </xf>
    <xf numFmtId="4" fontId="4" fillId="5" borderId="23" xfId="2" applyNumberFormat="1" applyFont="1" applyFill="1" applyBorder="1" applyAlignment="1" applyProtection="1">
      <protection hidden="1"/>
    </xf>
    <xf numFmtId="4" fontId="4" fillId="5" borderId="24" xfId="2" applyNumberFormat="1" applyFont="1" applyFill="1" applyBorder="1" applyAlignment="1" applyProtection="1">
      <protection hidden="1"/>
    </xf>
    <xf numFmtId="189" fontId="3" fillId="0" borderId="66" xfId="0" applyNumberFormat="1" applyFont="1" applyBorder="1"/>
    <xf numFmtId="189" fontId="3" fillId="0" borderId="1" xfId="0" applyNumberFormat="1" applyFont="1" applyBorder="1"/>
    <xf numFmtId="189" fontId="2" fillId="0" borderId="1" xfId="0" applyNumberFormat="1" applyFont="1" applyBorder="1"/>
    <xf numFmtId="189" fontId="2" fillId="0" borderId="3" xfId="0" applyNumberFormat="1" applyFont="1" applyBorder="1"/>
    <xf numFmtId="189" fontId="2" fillId="0" borderId="66" xfId="0" applyNumberFormat="1" applyFont="1" applyBorder="1"/>
    <xf numFmtId="189" fontId="2" fillId="0" borderId="69" xfId="0" applyNumberFormat="1" applyFont="1" applyBorder="1"/>
    <xf numFmtId="189" fontId="2" fillId="0" borderId="70" xfId="0" applyNumberFormat="1" applyFont="1" applyBorder="1"/>
    <xf numFmtId="189" fontId="2" fillId="0" borderId="2" xfId="0" applyNumberFormat="1" applyFont="1" applyBorder="1"/>
    <xf numFmtId="189" fontId="3" fillId="0" borderId="3" xfId="0" applyNumberFormat="1" applyFont="1" applyBorder="1"/>
    <xf numFmtId="189" fontId="3" fillId="0" borderId="1" xfId="0" applyNumberFormat="1" applyFont="1" applyFill="1" applyBorder="1"/>
    <xf numFmtId="189" fontId="2" fillId="0" borderId="1" xfId="0" applyNumberFormat="1" applyFont="1" applyFill="1" applyBorder="1"/>
    <xf numFmtId="189" fontId="2" fillId="0" borderId="66" xfId="0" applyNumberFormat="1" applyFont="1" applyFill="1" applyBorder="1"/>
    <xf numFmtId="189" fontId="3" fillId="0" borderId="66" xfId="0" applyNumberFormat="1" applyFont="1" applyFill="1" applyBorder="1"/>
    <xf numFmtId="189" fontId="2" fillId="0" borderId="69" xfId="0" applyNumberFormat="1" applyFont="1" applyFill="1" applyBorder="1"/>
    <xf numFmtId="189" fontId="3" fillId="0" borderId="71" xfId="0" applyNumberFormat="1" applyFont="1" applyBorder="1"/>
    <xf numFmtId="0" fontId="20" fillId="0" borderId="8" xfId="5" applyFont="1" applyBorder="1" applyAlignment="1">
      <alignment vertical="center" wrapText="1"/>
    </xf>
    <xf numFmtId="0" fontId="20" fillId="0" borderId="72" xfId="5" applyFont="1" applyBorder="1" applyAlignment="1">
      <alignment vertical="center" wrapText="1"/>
    </xf>
    <xf numFmtId="0" fontId="21" fillId="0" borderId="8" xfId="5" applyFont="1" applyBorder="1" applyAlignment="1">
      <alignment horizontal="justify" vertical="center" wrapText="1"/>
    </xf>
    <xf numFmtId="0" fontId="21" fillId="0" borderId="29" xfId="5" applyFont="1" applyBorder="1" applyAlignment="1">
      <alignment horizontal="justify" vertical="center" wrapText="1"/>
    </xf>
    <xf numFmtId="0" fontId="4" fillId="5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5" borderId="23" xfId="2" applyNumberFormat="1" applyFont="1" applyFill="1" applyBorder="1" applyAlignment="1" applyProtection="1">
      <alignment horizontal="justify" vertical="justify" wrapText="1"/>
      <protection hidden="1"/>
    </xf>
    <xf numFmtId="0" fontId="46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177" fontId="24" fillId="2" borderId="22" xfId="2" applyNumberFormat="1" applyFont="1" applyFill="1" applyBorder="1" applyAlignment="1" applyProtection="1">
      <alignment wrapText="1"/>
      <protection hidden="1"/>
    </xf>
    <xf numFmtId="173" fontId="24" fillId="2" borderId="23" xfId="2" applyNumberFormat="1" applyFont="1" applyFill="1" applyBorder="1" applyAlignment="1" applyProtection="1">
      <alignment wrapText="1"/>
      <protection hidden="1"/>
    </xf>
    <xf numFmtId="0" fontId="24" fillId="2" borderId="23" xfId="2" applyNumberFormat="1" applyFont="1" applyFill="1" applyBorder="1" applyAlignment="1" applyProtection="1">
      <alignment horizontal="justify" vertical="justify" wrapText="1"/>
      <protection hidden="1"/>
    </xf>
    <xf numFmtId="179" fontId="24" fillId="6" borderId="23" xfId="2" applyNumberFormat="1" applyFont="1" applyFill="1" applyBorder="1" applyAlignment="1" applyProtection="1">
      <alignment horizontal="right" wrapText="1"/>
      <protection hidden="1"/>
    </xf>
    <xf numFmtId="173" fontId="24" fillId="6" borderId="23" xfId="2" applyNumberFormat="1" applyFont="1" applyFill="1" applyBorder="1" applyAlignment="1" applyProtection="1">
      <alignment wrapText="1"/>
      <protection hidden="1"/>
    </xf>
    <xf numFmtId="174" fontId="24" fillId="6" borderId="1" xfId="2" applyNumberFormat="1" applyFont="1" applyFill="1" applyBorder="1" applyAlignment="1" applyProtection="1">
      <alignment horizontal="right" wrapText="1"/>
      <protection hidden="1"/>
    </xf>
    <xf numFmtId="4" fontId="24" fillId="6" borderId="23" xfId="2" applyNumberFormat="1" applyFont="1" applyFill="1" applyBorder="1" applyAlignment="1" applyProtection="1">
      <protection hidden="1"/>
    </xf>
    <xf numFmtId="4" fontId="24" fillId="6" borderId="24" xfId="2" applyNumberFormat="1" applyFont="1" applyFill="1" applyBorder="1" applyAlignment="1" applyProtection="1">
      <protection hidden="1"/>
    </xf>
    <xf numFmtId="0" fontId="24" fillId="3" borderId="23" xfId="2" applyNumberFormat="1" applyFont="1" applyFill="1" applyBorder="1" applyAlignment="1" applyProtection="1">
      <alignment horizontal="justify" vertical="justify" wrapText="1"/>
      <protection hidden="1"/>
    </xf>
    <xf numFmtId="177" fontId="24" fillId="3" borderId="22" xfId="2" applyNumberFormat="1" applyFont="1" applyFill="1" applyBorder="1" applyAlignment="1" applyProtection="1">
      <alignment wrapText="1"/>
      <protection hidden="1"/>
    </xf>
    <xf numFmtId="0" fontId="4" fillId="7" borderId="23" xfId="2" applyNumberFormat="1" applyFont="1" applyFill="1" applyBorder="1" applyAlignment="1" applyProtection="1">
      <alignment horizontal="justify" vertical="justify" wrapText="1"/>
      <protection hidden="1"/>
    </xf>
    <xf numFmtId="179" fontId="4" fillId="7" borderId="23" xfId="2" applyNumberFormat="1" applyFont="1" applyFill="1" applyBorder="1" applyAlignment="1" applyProtection="1">
      <alignment horizontal="right" wrapText="1"/>
      <protection hidden="1"/>
    </xf>
    <xf numFmtId="177" fontId="4" fillId="7" borderId="22" xfId="2" applyNumberFormat="1" applyFont="1" applyFill="1" applyBorder="1" applyAlignment="1" applyProtection="1">
      <alignment wrapText="1"/>
      <protection hidden="1"/>
    </xf>
    <xf numFmtId="173" fontId="4" fillId="7" borderId="23" xfId="2" applyNumberFormat="1" applyFont="1" applyFill="1" applyBorder="1" applyAlignment="1" applyProtection="1">
      <alignment wrapText="1"/>
      <protection hidden="1"/>
    </xf>
    <xf numFmtId="174" fontId="4" fillId="7" borderId="1" xfId="2" applyNumberFormat="1" applyFont="1" applyFill="1" applyBorder="1" applyAlignment="1" applyProtection="1">
      <alignment horizontal="right" wrapText="1"/>
      <protection hidden="1"/>
    </xf>
    <xf numFmtId="4" fontId="4" fillId="7" borderId="23" xfId="2" applyNumberFormat="1" applyFont="1" applyFill="1" applyBorder="1" applyAlignment="1" applyProtection="1">
      <protection hidden="1"/>
    </xf>
    <xf numFmtId="4" fontId="4" fillId="7" borderId="24" xfId="2" applyNumberFormat="1" applyFont="1" applyFill="1" applyBorder="1" applyAlignment="1" applyProtection="1">
      <protection hidden="1"/>
    </xf>
    <xf numFmtId="0" fontId="4" fillId="7" borderId="22" xfId="2" applyNumberFormat="1" applyFont="1" applyFill="1" applyBorder="1" applyAlignment="1" applyProtection="1">
      <alignment horizontal="justify" vertical="justify" wrapText="1"/>
      <protection hidden="1"/>
    </xf>
    <xf numFmtId="0" fontId="40" fillId="7" borderId="1" xfId="1" applyFont="1" applyFill="1" applyBorder="1" applyAlignment="1">
      <alignment wrapText="1"/>
    </xf>
    <xf numFmtId="0" fontId="40" fillId="7" borderId="1" xfId="0" applyFont="1" applyFill="1" applyBorder="1" applyAlignment="1">
      <alignment wrapText="1"/>
    </xf>
    <xf numFmtId="0" fontId="24" fillId="0" borderId="23" xfId="2" applyNumberFormat="1" applyFont="1" applyFill="1" applyBorder="1" applyAlignment="1" applyProtection="1">
      <alignment horizontal="justify" vertical="top" wrapText="1"/>
      <protection hidden="1"/>
    </xf>
    <xf numFmtId="174" fontId="24" fillId="0" borderId="1" xfId="2" applyNumberFormat="1" applyFont="1" applyFill="1" applyBorder="1" applyAlignment="1" applyProtection="1">
      <alignment vertical="top" wrapText="1"/>
      <protection hidden="1"/>
    </xf>
    <xf numFmtId="177" fontId="24" fillId="0" borderId="22" xfId="2" applyNumberFormat="1" applyFont="1" applyFill="1" applyBorder="1" applyAlignment="1" applyProtection="1">
      <alignment vertical="top" wrapText="1"/>
      <protection hidden="1"/>
    </xf>
    <xf numFmtId="173" fontId="24" fillId="0" borderId="23" xfId="2" applyNumberFormat="1" applyFont="1" applyFill="1" applyBorder="1" applyAlignment="1" applyProtection="1">
      <alignment vertical="top" wrapText="1"/>
      <protection hidden="1"/>
    </xf>
    <xf numFmtId="179" fontId="24" fillId="0" borderId="23" xfId="2" applyNumberFormat="1" applyFont="1" applyFill="1" applyBorder="1" applyAlignment="1" applyProtection="1">
      <alignment horizontal="right" vertical="top" wrapText="1"/>
      <protection hidden="1"/>
    </xf>
    <xf numFmtId="174" fontId="24" fillId="0" borderId="1" xfId="2" applyNumberFormat="1" applyFont="1" applyFill="1" applyBorder="1" applyAlignment="1" applyProtection="1">
      <alignment horizontal="right" vertical="top" wrapText="1"/>
      <protection hidden="1"/>
    </xf>
    <xf numFmtId="174" fontId="24" fillId="6" borderId="1" xfId="2" applyNumberFormat="1" applyFont="1" applyFill="1" applyBorder="1" applyAlignment="1" applyProtection="1">
      <alignment wrapText="1"/>
      <protection hidden="1"/>
    </xf>
    <xf numFmtId="177" fontId="4" fillId="6" borderId="22" xfId="2" applyNumberFormat="1" applyFont="1" applyFill="1" applyBorder="1" applyAlignment="1" applyProtection="1">
      <alignment wrapText="1"/>
      <protection hidden="1"/>
    </xf>
    <xf numFmtId="0" fontId="24" fillId="8" borderId="22" xfId="2" applyNumberFormat="1" applyFont="1" applyFill="1" applyBorder="1" applyAlignment="1" applyProtection="1">
      <alignment horizontal="justify" vertical="justify" wrapText="1"/>
      <protection hidden="1"/>
    </xf>
    <xf numFmtId="174" fontId="4" fillId="8" borderId="1" xfId="2" applyNumberFormat="1" applyFont="1" applyFill="1" applyBorder="1" applyAlignment="1" applyProtection="1">
      <alignment wrapText="1"/>
      <protection hidden="1"/>
    </xf>
    <xf numFmtId="177" fontId="4" fillId="8" borderId="22" xfId="2" applyNumberFormat="1" applyFont="1" applyFill="1" applyBorder="1" applyAlignment="1" applyProtection="1">
      <alignment wrapText="1"/>
      <protection hidden="1"/>
    </xf>
    <xf numFmtId="173" fontId="4" fillId="8" borderId="23" xfId="2" applyNumberFormat="1" applyFont="1" applyFill="1" applyBorder="1" applyAlignment="1" applyProtection="1">
      <alignment wrapText="1"/>
      <protection hidden="1"/>
    </xf>
    <xf numFmtId="179" fontId="24" fillId="8" borderId="23" xfId="2" applyNumberFormat="1" applyFont="1" applyFill="1" applyBorder="1" applyAlignment="1" applyProtection="1">
      <alignment horizontal="right" wrapText="1"/>
      <protection hidden="1"/>
    </xf>
    <xf numFmtId="174" fontId="24" fillId="8" borderId="1" xfId="2" applyNumberFormat="1" applyFont="1" applyFill="1" applyBorder="1" applyAlignment="1" applyProtection="1">
      <alignment horizontal="right" wrapText="1"/>
      <protection hidden="1"/>
    </xf>
    <xf numFmtId="4" fontId="24" fillId="8" borderId="23" xfId="2" applyNumberFormat="1" applyFont="1" applyFill="1" applyBorder="1" applyAlignment="1" applyProtection="1">
      <protection hidden="1"/>
    </xf>
    <xf numFmtId="4" fontId="24" fillId="8" borderId="24" xfId="2" applyNumberFormat="1" applyFont="1" applyFill="1" applyBorder="1" applyAlignment="1" applyProtection="1">
      <protection hidden="1"/>
    </xf>
    <xf numFmtId="174" fontId="24" fillId="8" borderId="1" xfId="2" applyNumberFormat="1" applyFont="1" applyFill="1" applyBorder="1" applyAlignment="1" applyProtection="1">
      <alignment wrapText="1"/>
      <protection hidden="1"/>
    </xf>
    <xf numFmtId="177" fontId="24" fillId="8" borderId="22" xfId="2" applyNumberFormat="1" applyFont="1" applyFill="1" applyBorder="1" applyAlignment="1" applyProtection="1">
      <alignment wrapText="1"/>
      <protection hidden="1"/>
    </xf>
    <xf numFmtId="173" fontId="24" fillId="8" borderId="23" xfId="2" applyNumberFormat="1" applyFont="1" applyFill="1" applyBorder="1" applyAlignment="1" applyProtection="1">
      <alignment wrapText="1"/>
      <protection hidden="1"/>
    </xf>
    <xf numFmtId="0" fontId="46" fillId="8" borderId="1" xfId="1" applyFont="1" applyFill="1" applyBorder="1" applyAlignment="1">
      <alignment wrapText="1"/>
    </xf>
    <xf numFmtId="0" fontId="24" fillId="8" borderId="23" xfId="2" applyNumberFormat="1" applyFont="1" applyFill="1" applyBorder="1" applyAlignment="1" applyProtection="1">
      <alignment horizontal="justify" vertical="justify" wrapText="1"/>
      <protection hidden="1"/>
    </xf>
    <xf numFmtId="0" fontId="4" fillId="8" borderId="23" xfId="2" applyNumberFormat="1" applyFont="1" applyFill="1" applyBorder="1" applyAlignment="1" applyProtection="1">
      <alignment horizontal="justify" vertical="justify" wrapText="1"/>
      <protection hidden="1"/>
    </xf>
    <xf numFmtId="179" fontId="4" fillId="8" borderId="23" xfId="2" applyNumberFormat="1" applyFont="1" applyFill="1" applyBorder="1" applyAlignment="1" applyProtection="1">
      <alignment horizontal="right" wrapText="1"/>
      <protection hidden="1"/>
    </xf>
    <xf numFmtId="174" fontId="4" fillId="8" borderId="1" xfId="2" applyNumberFormat="1" applyFont="1" applyFill="1" applyBorder="1" applyAlignment="1" applyProtection="1">
      <alignment horizontal="right" wrapText="1"/>
      <protection hidden="1"/>
    </xf>
    <xf numFmtId="4" fontId="4" fillId="8" borderId="23" xfId="2" applyNumberFormat="1" applyFont="1" applyFill="1" applyBorder="1" applyAlignment="1" applyProtection="1">
      <protection hidden="1"/>
    </xf>
    <xf numFmtId="4" fontId="4" fillId="8" borderId="24" xfId="2" applyNumberFormat="1" applyFont="1" applyFill="1" applyBorder="1" applyAlignment="1" applyProtection="1">
      <protection hidden="1"/>
    </xf>
    <xf numFmtId="0" fontId="4" fillId="8" borderId="22" xfId="2" applyNumberFormat="1" applyFont="1" applyFill="1" applyBorder="1" applyAlignment="1" applyProtection="1">
      <alignment horizontal="justify" vertical="justify" wrapText="1"/>
      <protection hidden="1"/>
    </xf>
    <xf numFmtId="4" fontId="4" fillId="0" borderId="1" xfId="2" applyNumberFormat="1" applyFont="1" applyFill="1" applyBorder="1" applyAlignment="1" applyProtection="1">
      <protection hidden="1"/>
    </xf>
    <xf numFmtId="0" fontId="20" fillId="3" borderId="7" xfId="5" applyFont="1" applyFill="1" applyBorder="1" applyAlignment="1">
      <alignment vertical="center" wrapText="1"/>
    </xf>
    <xf numFmtId="174" fontId="20" fillId="3" borderId="28" xfId="5" applyNumberFormat="1" applyFont="1" applyFill="1" applyBorder="1" applyAlignment="1">
      <alignment horizontal="right" vertical="center" wrapText="1"/>
    </xf>
    <xf numFmtId="174" fontId="20" fillId="3" borderId="7" xfId="5" applyNumberFormat="1" applyFont="1" applyFill="1" applyBorder="1" applyAlignment="1">
      <alignment horizontal="right" vertical="center" wrapText="1"/>
    </xf>
    <xf numFmtId="0" fontId="4" fillId="8" borderId="23" xfId="2" applyNumberFormat="1" applyFont="1" applyFill="1" applyBorder="1" applyAlignment="1" applyProtection="1">
      <alignment horizontal="justify" vertical="justify" wrapText="1"/>
      <protection hidden="1"/>
    </xf>
    <xf numFmtId="0" fontId="4" fillId="5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5" borderId="23" xfId="2" applyNumberFormat="1" applyFont="1" applyFill="1" applyBorder="1" applyAlignment="1" applyProtection="1">
      <alignment horizontal="justify" vertical="justify" wrapText="1"/>
      <protection hidden="1"/>
    </xf>
    <xf numFmtId="0" fontId="46" fillId="3" borderId="23" xfId="0" applyFont="1" applyFill="1" applyBorder="1" applyAlignment="1">
      <alignment wrapText="1"/>
    </xf>
    <xf numFmtId="0" fontId="21" fillId="0" borderId="9" xfId="5" applyFont="1" applyBorder="1" applyAlignment="1">
      <alignment horizontal="justify" vertical="center" wrapText="1"/>
    </xf>
    <xf numFmtId="0" fontId="4" fillId="8" borderId="23" xfId="2" applyNumberFormat="1" applyFont="1" applyFill="1" applyBorder="1" applyAlignment="1" applyProtection="1">
      <alignment horizontal="justify" vertical="justify" wrapText="1"/>
      <protection hidden="1"/>
    </xf>
    <xf numFmtId="0" fontId="4" fillId="5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5" borderId="23" xfId="2" applyNumberFormat="1" applyFont="1" applyFill="1" applyBorder="1" applyAlignment="1" applyProtection="1">
      <alignment horizontal="justify" vertical="justify" wrapText="1"/>
      <protection hidden="1"/>
    </xf>
    <xf numFmtId="0" fontId="4" fillId="5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5" borderId="23" xfId="2" applyNumberFormat="1" applyFont="1" applyFill="1" applyBorder="1" applyAlignment="1" applyProtection="1">
      <alignment horizontal="justify" vertical="justify" wrapText="1"/>
      <protection hidden="1"/>
    </xf>
    <xf numFmtId="49" fontId="2" fillId="0" borderId="1" xfId="0" applyNumberFormat="1" applyFont="1" applyBorder="1" applyAlignment="1">
      <alignment horizontal="center"/>
    </xf>
    <xf numFmtId="0" fontId="24" fillId="2" borderId="22" xfId="2" applyNumberFormat="1" applyFont="1" applyFill="1" applyBorder="1" applyAlignment="1" applyProtection="1">
      <alignment horizontal="justify" vertical="justify" wrapText="1"/>
      <protection hidden="1"/>
    </xf>
    <xf numFmtId="0" fontId="47" fillId="0" borderId="1" xfId="1" applyFont="1" applyFill="1" applyBorder="1" applyAlignment="1">
      <alignment wrapText="1"/>
    </xf>
    <xf numFmtId="0" fontId="35" fillId="0" borderId="23" xfId="2" applyNumberFormat="1" applyFont="1" applyFill="1" applyBorder="1" applyAlignment="1" applyProtection="1">
      <alignment horizontal="justify" vertical="top" wrapText="1"/>
      <protection hidden="1"/>
    </xf>
    <xf numFmtId="0" fontId="47" fillId="0" borderId="23" xfId="1" applyFont="1" applyFill="1" applyBorder="1" applyAlignment="1">
      <alignment wrapText="1"/>
    </xf>
    <xf numFmtId="0" fontId="20" fillId="0" borderId="54" xfId="5" applyFont="1" applyBorder="1" applyAlignment="1">
      <alignment vertical="center" wrapText="1"/>
    </xf>
    <xf numFmtId="173" fontId="20" fillId="0" borderId="20" xfId="5" applyNumberFormat="1" applyFont="1" applyBorder="1" applyAlignment="1">
      <alignment horizontal="right" vertical="center" wrapText="1"/>
    </xf>
    <xf numFmtId="173" fontId="20" fillId="0" borderId="9" xfId="5" applyNumberFormat="1" applyFont="1" applyBorder="1" applyAlignment="1">
      <alignment horizontal="right" vertical="center" wrapText="1"/>
    </xf>
    <xf numFmtId="174" fontId="20" fillId="0" borderId="20" xfId="5" applyNumberFormat="1" applyFont="1" applyBorder="1" applyAlignment="1">
      <alignment vertical="center" wrapText="1"/>
    </xf>
    <xf numFmtId="174" fontId="20" fillId="0" borderId="7" xfId="5" applyNumberFormat="1" applyFont="1" applyBorder="1" applyAlignment="1">
      <alignment vertical="center" wrapText="1"/>
    </xf>
    <xf numFmtId="4" fontId="20" fillId="0" borderId="20" xfId="5" applyNumberFormat="1" applyFont="1" applyBorder="1" applyAlignment="1">
      <alignment horizontal="right" vertical="center" wrapText="1"/>
    </xf>
    <xf numFmtId="0" fontId="35" fillId="2" borderId="22" xfId="2" applyNumberFormat="1" applyFont="1" applyFill="1" applyBorder="1" applyAlignment="1" applyProtection="1">
      <alignment horizontal="justify" vertical="justify" wrapText="1"/>
      <protection hidden="1"/>
    </xf>
    <xf numFmtId="0" fontId="36" fillId="2" borderId="22" xfId="2" applyNumberFormat="1" applyFont="1" applyFill="1" applyBorder="1" applyAlignment="1" applyProtection="1">
      <alignment horizontal="justify" vertical="justify" wrapText="1"/>
      <protection hidden="1"/>
    </xf>
    <xf numFmtId="0" fontId="24" fillId="3" borderId="23" xfId="2" applyNumberFormat="1" applyFont="1" applyFill="1" applyBorder="1" applyAlignment="1" applyProtection="1">
      <alignment horizontal="justify" wrapText="1"/>
      <protection hidden="1"/>
    </xf>
    <xf numFmtId="0" fontId="22" fillId="0" borderId="0" xfId="1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/>
    </xf>
    <xf numFmtId="0" fontId="23" fillId="0" borderId="0" xfId="2" applyFont="1" applyBorder="1" applyAlignment="1" applyProtection="1">
      <alignment horizontal="justify" vertical="justify"/>
      <protection hidden="1"/>
    </xf>
    <xf numFmtId="174" fontId="24" fillId="0" borderId="44" xfId="2" applyNumberFormat="1" applyFont="1" applyFill="1" applyBorder="1" applyAlignment="1" applyProtection="1">
      <alignment horizontal="justify" vertical="justify" wrapText="1"/>
      <protection hidden="1"/>
    </xf>
    <xf numFmtId="172" fontId="24" fillId="0" borderId="0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0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2" applyNumberFormat="1" applyFont="1" applyFill="1" applyBorder="1" applyAlignment="1" applyProtection="1">
      <alignment horizontal="justify" vertical="justify" wrapText="1"/>
      <protection hidden="1"/>
    </xf>
    <xf numFmtId="177" fontId="4" fillId="0" borderId="0" xfId="2" applyNumberFormat="1" applyFont="1" applyFill="1" applyBorder="1" applyAlignment="1" applyProtection="1">
      <alignment wrapText="1"/>
      <protection hidden="1"/>
    </xf>
    <xf numFmtId="179" fontId="4" fillId="0" borderId="1" xfId="2" applyNumberFormat="1" applyFont="1" applyFill="1" applyBorder="1" applyAlignment="1" applyProtection="1">
      <alignment horizontal="right" wrapText="1"/>
      <protection hidden="1"/>
    </xf>
    <xf numFmtId="173" fontId="4" fillId="0" borderId="1" xfId="2" applyNumberFormat="1" applyFont="1" applyFill="1" applyBorder="1" applyAlignment="1" applyProtection="1">
      <alignment wrapText="1"/>
      <protection hidden="1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3" fillId="0" borderId="0" xfId="2" applyFont="1" applyFill="1" applyAlignment="1">
      <alignment horizontal="center" vertical="distributed"/>
    </xf>
    <xf numFmtId="0" fontId="27" fillId="0" borderId="0" xfId="0" applyFont="1" applyAlignment="1"/>
    <xf numFmtId="0" fontId="27" fillId="2" borderId="0" xfId="2" applyFont="1" applyFill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9" xfId="0" applyBorder="1" applyAlignment="1">
      <alignment horizontal="center" vertical="center" wrapText="1"/>
    </xf>
    <xf numFmtId="0" fontId="0" fillId="0" borderId="49" xfId="0" applyBorder="1" applyAlignment="1">
      <alignment wrapText="1"/>
    </xf>
    <xf numFmtId="4" fontId="21" fillId="0" borderId="8" xfId="5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174" fontId="21" fillId="0" borderId="8" xfId="5" applyNumberFormat="1" applyFont="1" applyBorder="1" applyAlignment="1">
      <alignment horizontal="right" vertical="center" wrapText="1"/>
    </xf>
    <xf numFmtId="174" fontId="21" fillId="0" borderId="9" xfId="5" applyNumberFormat="1" applyFont="1" applyBorder="1" applyAlignment="1">
      <alignment horizontal="right" vertical="center" wrapText="1"/>
    </xf>
    <xf numFmtId="179" fontId="21" fillId="0" borderId="12" xfId="5" applyNumberFormat="1" applyFont="1" applyBorder="1" applyAlignment="1">
      <alignment horizontal="right" vertical="center" wrapText="1"/>
    </xf>
    <xf numFmtId="179" fontId="21" fillId="0" borderId="13" xfId="5" applyNumberFormat="1" applyFont="1" applyBorder="1" applyAlignment="1">
      <alignment horizontal="right" vertical="center" wrapText="1"/>
    </xf>
    <xf numFmtId="4" fontId="21" fillId="0" borderId="8" xfId="5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right" vertical="center" wrapText="1"/>
    </xf>
    <xf numFmtId="174" fontId="21" fillId="0" borderId="12" xfId="5" applyNumberFormat="1" applyFont="1" applyBorder="1" applyAlignment="1">
      <alignment horizontal="right" vertical="center" wrapText="1"/>
    </xf>
    <xf numFmtId="174" fontId="21" fillId="0" borderId="13" xfId="5" applyNumberFormat="1" applyFont="1" applyBorder="1" applyAlignment="1">
      <alignment horizontal="right" vertical="center" wrapText="1"/>
    </xf>
    <xf numFmtId="179" fontId="21" fillId="0" borderId="8" xfId="5" applyNumberFormat="1" applyFont="1" applyBorder="1" applyAlignment="1">
      <alignment horizontal="right" vertical="center" wrapText="1"/>
    </xf>
    <xf numFmtId="179" fontId="21" fillId="0" borderId="9" xfId="5" applyNumberFormat="1" applyFont="1" applyBorder="1" applyAlignment="1">
      <alignment horizontal="right" vertical="center" wrapText="1"/>
    </xf>
    <xf numFmtId="4" fontId="21" fillId="0" borderId="12" xfId="5" applyNumberFormat="1" applyFont="1" applyBorder="1" applyAlignment="1">
      <alignment horizontal="right" vertical="center" wrapText="1"/>
    </xf>
    <xf numFmtId="4" fontId="21" fillId="0" borderId="15" xfId="5" applyNumberFormat="1" applyFont="1" applyBorder="1" applyAlignment="1">
      <alignment horizontal="right" vertical="center" wrapText="1"/>
    </xf>
    <xf numFmtId="4" fontId="21" fillId="0" borderId="12" xfId="5" applyNumberFormat="1" applyFont="1" applyBorder="1" applyAlignment="1">
      <alignment horizontal="center" vertical="center" wrapText="1"/>
    </xf>
    <xf numFmtId="4" fontId="21" fillId="0" borderId="13" xfId="5" applyNumberFormat="1" applyFont="1" applyBorder="1" applyAlignment="1">
      <alignment horizontal="center" vertical="center" wrapText="1"/>
    </xf>
    <xf numFmtId="4" fontId="21" fillId="0" borderId="28" xfId="5" applyNumberFormat="1" applyFont="1" applyBorder="1" applyAlignment="1">
      <alignment horizontal="center" vertical="center" wrapText="1"/>
    </xf>
    <xf numFmtId="4" fontId="21" fillId="0" borderId="7" xfId="5" applyNumberFormat="1" applyFont="1" applyBorder="1" applyAlignment="1">
      <alignment horizontal="center" vertical="center" wrapText="1"/>
    </xf>
    <xf numFmtId="4" fontId="21" fillId="0" borderId="13" xfId="5" applyNumberFormat="1" applyFont="1" applyBorder="1" applyAlignment="1">
      <alignment horizontal="right" vertical="center" wrapText="1"/>
    </xf>
    <xf numFmtId="4" fontId="21" fillId="0" borderId="28" xfId="5" applyNumberFormat="1" applyFont="1" applyBorder="1" applyAlignment="1">
      <alignment horizontal="right" vertical="center" wrapText="1"/>
    </xf>
    <xf numFmtId="4" fontId="21" fillId="0" borderId="7" xfId="5" applyNumberFormat="1" applyFont="1" applyBorder="1" applyAlignment="1">
      <alignment horizontal="right" vertical="center" wrapText="1"/>
    </xf>
    <xf numFmtId="4" fontId="20" fillId="3" borderId="8" xfId="5" applyNumberFormat="1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4" fontId="21" fillId="0" borderId="9" xfId="5" applyNumberFormat="1" applyFont="1" applyBorder="1" applyAlignment="1">
      <alignment horizontal="center" vertical="center" wrapText="1"/>
    </xf>
    <xf numFmtId="179" fontId="21" fillId="0" borderId="28" xfId="5" applyNumberFormat="1" applyFont="1" applyBorder="1" applyAlignment="1">
      <alignment horizontal="right" vertical="center" wrapText="1"/>
    </xf>
    <xf numFmtId="179" fontId="21" fillId="0" borderId="7" xfId="5" applyNumberFormat="1" applyFont="1" applyBorder="1" applyAlignment="1">
      <alignment horizontal="right" vertical="center" wrapText="1"/>
    </xf>
    <xf numFmtId="179" fontId="20" fillId="3" borderId="8" xfId="5" applyNumberFormat="1" applyFont="1" applyFill="1" applyBorder="1" applyAlignment="1">
      <alignment horizontal="right" vertical="center" wrapText="1"/>
    </xf>
    <xf numFmtId="0" fontId="34" fillId="3" borderId="9" xfId="0" applyFont="1" applyFill="1" applyBorder="1" applyAlignment="1">
      <alignment horizontal="righ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right" vertical="center" wrapText="1"/>
    </xf>
    <xf numFmtId="0" fontId="42" fillId="0" borderId="9" xfId="1" applyFont="1" applyBorder="1" applyAlignment="1">
      <alignment horizontal="right" vertical="center" wrapText="1"/>
    </xf>
    <xf numFmtId="179" fontId="20" fillId="0" borderId="8" xfId="5" applyNumberFormat="1" applyFont="1" applyBorder="1" applyAlignment="1">
      <alignment horizontal="right" vertical="center" wrapText="1"/>
    </xf>
    <xf numFmtId="179" fontId="20" fillId="0" borderId="9" xfId="5" applyNumberFormat="1" applyFont="1" applyBorder="1" applyAlignment="1">
      <alignment horizontal="right" vertical="center" wrapText="1"/>
    </xf>
    <xf numFmtId="4" fontId="20" fillId="0" borderId="8" xfId="5" applyNumberFormat="1" applyFont="1" applyBorder="1" applyAlignment="1">
      <alignment horizontal="center" vertical="center" wrapText="1"/>
    </xf>
    <xf numFmtId="4" fontId="20" fillId="0" borderId="9" xfId="5" applyNumberFormat="1" applyFont="1" applyBorder="1" applyAlignment="1">
      <alignment horizontal="center" vertical="center" wrapText="1"/>
    </xf>
    <xf numFmtId="0" fontId="15" fillId="0" borderId="0" xfId="5" applyFont="1" applyAlignment="1">
      <alignment horizontal="right" vertical="center" wrapText="1"/>
    </xf>
    <xf numFmtId="4" fontId="20" fillId="0" borderId="43" xfId="5" applyNumberFormat="1" applyFont="1" applyBorder="1" applyAlignment="1">
      <alignment horizontal="right" vertical="center" wrapText="1"/>
    </xf>
    <xf numFmtId="4" fontId="20" fillId="0" borderId="40" xfId="5" applyNumberFormat="1" applyFont="1" applyBorder="1" applyAlignment="1">
      <alignment horizontal="right" vertical="center" wrapText="1"/>
    </xf>
    <xf numFmtId="0" fontId="15" fillId="0" borderId="15" xfId="5" applyFont="1" applyBorder="1" applyAlignment="1">
      <alignment horizontal="right" vertical="center" wrapText="1"/>
    </xf>
    <xf numFmtId="0" fontId="15" fillId="0" borderId="5" xfId="5" applyFont="1" applyBorder="1" applyAlignment="1">
      <alignment horizontal="right" vertical="center" wrapText="1"/>
    </xf>
    <xf numFmtId="0" fontId="20" fillId="0" borderId="12" xfId="5" applyFont="1" applyBorder="1" applyAlignment="1">
      <alignment vertical="center" wrapText="1"/>
    </xf>
    <xf numFmtId="0" fontId="20" fillId="0" borderId="15" xfId="5" applyFont="1" applyBorder="1" applyAlignment="1">
      <alignment vertical="center" wrapText="1"/>
    </xf>
    <xf numFmtId="0" fontId="20" fillId="0" borderId="0" xfId="5" applyFont="1" applyBorder="1" applyAlignment="1">
      <alignment vertical="center" wrapText="1"/>
    </xf>
    <xf numFmtId="0" fontId="20" fillId="0" borderId="28" xfId="5" applyFont="1" applyBorder="1" applyAlignment="1">
      <alignment vertical="center" wrapText="1"/>
    </xf>
    <xf numFmtId="0" fontId="20" fillId="0" borderId="14" xfId="5" applyFont="1" applyBorder="1" applyAlignment="1">
      <alignment vertical="center" wrapText="1"/>
    </xf>
    <xf numFmtId="0" fontId="20" fillId="0" borderId="0" xfId="5" applyFont="1" applyBorder="1" applyAlignment="1">
      <alignment horizontal="right" vertical="center" wrapText="1"/>
    </xf>
    <xf numFmtId="0" fontId="20" fillId="0" borderId="14" xfId="5" applyFont="1" applyBorder="1" applyAlignment="1">
      <alignment horizontal="right" vertical="center" wrapText="1"/>
    </xf>
    <xf numFmtId="174" fontId="20" fillId="0" borderId="0" xfId="5" applyNumberFormat="1" applyFont="1" applyBorder="1" applyAlignment="1">
      <alignment horizontal="right" vertical="center" wrapText="1"/>
    </xf>
    <xf numFmtId="174" fontId="20" fillId="0" borderId="6" xfId="5" applyNumberFormat="1" applyFont="1" applyBorder="1" applyAlignment="1">
      <alignment horizontal="right" vertical="center" wrapText="1"/>
    </xf>
    <xf numFmtId="174" fontId="20" fillId="0" borderId="14" xfId="5" applyNumberFormat="1" applyFont="1" applyBorder="1" applyAlignment="1">
      <alignment horizontal="right" vertical="center" wrapText="1"/>
    </xf>
    <xf numFmtId="174" fontId="20" fillId="0" borderId="41" xfId="5" applyNumberFormat="1" applyFont="1" applyBorder="1" applyAlignment="1">
      <alignment horizontal="right" vertical="center" wrapText="1"/>
    </xf>
    <xf numFmtId="4" fontId="20" fillId="0" borderId="87" xfId="5" applyNumberFormat="1" applyFont="1" applyBorder="1" applyAlignment="1">
      <alignment horizontal="center" vertical="center" wrapText="1"/>
    </xf>
    <xf numFmtId="4" fontId="20" fillId="0" borderId="6" xfId="5" applyNumberFormat="1" applyFont="1" applyBorder="1" applyAlignment="1">
      <alignment horizontal="center" vertical="center" wrapText="1"/>
    </xf>
    <xf numFmtId="4" fontId="20" fillId="0" borderId="48" xfId="5" applyNumberFormat="1" applyFont="1" applyBorder="1" applyAlignment="1">
      <alignment horizontal="center" vertical="center" wrapText="1"/>
    </xf>
    <xf numFmtId="4" fontId="20" fillId="0" borderId="41" xfId="5" applyNumberFormat="1" applyFont="1" applyBorder="1" applyAlignment="1">
      <alignment horizontal="center" vertical="center" wrapText="1"/>
    </xf>
    <xf numFmtId="0" fontId="18" fillId="0" borderId="15" xfId="5" applyFont="1" applyBorder="1" applyAlignment="1">
      <alignment horizontal="right" vertical="center" wrapText="1"/>
    </xf>
    <xf numFmtId="4" fontId="21" fillId="0" borderId="9" xfId="5" applyNumberFormat="1" applyFont="1" applyBorder="1" applyAlignment="1">
      <alignment horizontal="right" vertical="center" wrapText="1"/>
    </xf>
    <xf numFmtId="0" fontId="20" fillId="0" borderId="8" xfId="5" applyFont="1" applyBorder="1" applyAlignment="1">
      <alignment horizontal="right" vertical="center" wrapText="1"/>
    </xf>
    <xf numFmtId="0" fontId="20" fillId="0" borderId="9" xfId="5" applyFont="1" applyBorder="1" applyAlignment="1">
      <alignment horizontal="right" vertical="center" wrapText="1"/>
    </xf>
    <xf numFmtId="0" fontId="21" fillId="0" borderId="8" xfId="5" applyFont="1" applyBorder="1" applyAlignment="1">
      <alignment horizontal="right" vertical="center" wrapText="1"/>
    </xf>
    <xf numFmtId="0" fontId="21" fillId="0" borderId="9" xfId="5" applyFont="1" applyBorder="1" applyAlignment="1">
      <alignment horizontal="right" vertical="center" wrapText="1"/>
    </xf>
    <xf numFmtId="0" fontId="21" fillId="0" borderId="8" xfId="5" applyFont="1" applyBorder="1" applyAlignment="1">
      <alignment vertical="center" wrapText="1"/>
    </xf>
    <xf numFmtId="0" fontId="21" fillId="0" borderId="29" xfId="5" applyFont="1" applyBorder="1" applyAlignment="1">
      <alignment vertical="center" wrapText="1"/>
    </xf>
    <xf numFmtId="0" fontId="21" fillId="0" borderId="9" xfId="5" applyFont="1" applyBorder="1" applyAlignment="1">
      <alignment vertical="center" wrapText="1"/>
    </xf>
    <xf numFmtId="1" fontId="21" fillId="0" borderId="8" xfId="5" applyNumberFormat="1" applyFont="1" applyBorder="1" applyAlignment="1">
      <alignment horizontal="right" vertical="center" wrapText="1"/>
    </xf>
    <xf numFmtId="1" fontId="0" fillId="0" borderId="9" xfId="0" applyNumberFormat="1" applyBorder="1" applyAlignment="1">
      <alignment horizontal="right" vertical="center" wrapText="1"/>
    </xf>
    <xf numFmtId="0" fontId="20" fillId="0" borderId="8" xfId="5" applyFont="1" applyBorder="1" applyAlignment="1">
      <alignment vertical="center" wrapText="1"/>
    </xf>
    <xf numFmtId="0" fontId="20" fillId="0" borderId="29" xfId="5" applyFont="1" applyBorder="1" applyAlignment="1">
      <alignment vertical="center" wrapText="1"/>
    </xf>
    <xf numFmtId="0" fontId="20" fillId="0" borderId="9" xfId="5" applyFont="1" applyBorder="1" applyAlignment="1">
      <alignment vertical="center" wrapText="1"/>
    </xf>
    <xf numFmtId="174" fontId="20" fillId="0" borderId="8" xfId="5" applyNumberFormat="1" applyFont="1" applyBorder="1" applyAlignment="1">
      <alignment horizontal="right" vertical="center" wrapText="1"/>
    </xf>
    <xf numFmtId="174" fontId="20" fillId="0" borderId="9" xfId="5" applyNumberFormat="1" applyFont="1" applyBorder="1" applyAlignment="1">
      <alignment horizontal="right" vertical="center" wrapText="1"/>
    </xf>
    <xf numFmtId="4" fontId="20" fillId="0" borderId="8" xfId="5" applyNumberFormat="1" applyFont="1" applyBorder="1" applyAlignment="1">
      <alignment horizontal="right" vertical="center" wrapText="1"/>
    </xf>
    <xf numFmtId="4" fontId="20" fillId="0" borderId="9" xfId="5" applyNumberFormat="1" applyFont="1" applyBorder="1" applyAlignment="1">
      <alignment horizontal="right" vertical="center" wrapText="1"/>
    </xf>
    <xf numFmtId="0" fontId="20" fillId="3" borderId="72" xfId="5" applyFont="1" applyFill="1" applyBorder="1" applyAlignment="1">
      <alignment vertical="center" wrapText="1"/>
    </xf>
    <xf numFmtId="0" fontId="20" fillId="3" borderId="29" xfId="5" applyFont="1" applyFill="1" applyBorder="1" applyAlignment="1">
      <alignment vertical="center" wrapText="1"/>
    </xf>
    <xf numFmtId="0" fontId="20" fillId="3" borderId="9" xfId="5" applyFont="1" applyFill="1" applyBorder="1" applyAlignment="1">
      <alignment vertical="center" wrapText="1"/>
    </xf>
    <xf numFmtId="179" fontId="20" fillId="3" borderId="9" xfId="5" applyNumberFormat="1" applyFont="1" applyFill="1" applyBorder="1" applyAlignment="1">
      <alignment horizontal="right" vertical="center" wrapText="1"/>
    </xf>
    <xf numFmtId="174" fontId="20" fillId="3" borderId="8" xfId="5" applyNumberFormat="1" applyFont="1" applyFill="1" applyBorder="1" applyAlignment="1">
      <alignment horizontal="right" vertical="center" wrapText="1"/>
    </xf>
    <xf numFmtId="174" fontId="20" fillId="3" borderId="9" xfId="5" applyNumberFormat="1" applyFont="1" applyFill="1" applyBorder="1" applyAlignment="1">
      <alignment horizontal="right" vertical="center" wrapText="1"/>
    </xf>
    <xf numFmtId="4" fontId="20" fillId="3" borderId="9" xfId="5" applyNumberFormat="1" applyFont="1" applyFill="1" applyBorder="1" applyAlignment="1">
      <alignment horizontal="center" vertical="center" wrapText="1"/>
    </xf>
    <xf numFmtId="4" fontId="20" fillId="3" borderId="8" xfId="5" applyNumberFormat="1" applyFont="1" applyFill="1" applyBorder="1" applyAlignment="1">
      <alignment horizontal="right" vertical="center" wrapText="1"/>
    </xf>
    <xf numFmtId="4" fontId="20" fillId="3" borderId="9" xfId="5" applyNumberFormat="1" applyFont="1" applyFill="1" applyBorder="1" applyAlignment="1">
      <alignment horizontal="right" vertical="center" wrapText="1"/>
    </xf>
    <xf numFmtId="4" fontId="31" fillId="0" borderId="8" xfId="5" applyNumberFormat="1" applyFont="1" applyBorder="1" applyAlignment="1">
      <alignment horizontal="center" vertical="center" wrapText="1"/>
    </xf>
    <xf numFmtId="4" fontId="31" fillId="0" borderId="9" xfId="5" applyNumberFormat="1" applyFont="1" applyBorder="1" applyAlignment="1">
      <alignment horizontal="center" vertical="center" wrapText="1"/>
    </xf>
    <xf numFmtId="0" fontId="15" fillId="0" borderId="6" xfId="5" applyFont="1" applyBorder="1" applyAlignment="1">
      <alignment horizontal="right" vertical="center" wrapText="1"/>
    </xf>
    <xf numFmtId="0" fontId="20" fillId="0" borderId="39" xfId="5" applyFont="1" applyBorder="1" applyAlignment="1">
      <alignment horizontal="right" vertical="center" wrapText="1"/>
    </xf>
    <xf numFmtId="0" fontId="20" fillId="0" borderId="40" xfId="5" applyFont="1" applyBorder="1" applyAlignment="1">
      <alignment horizontal="right" vertical="center" wrapText="1"/>
    </xf>
    <xf numFmtId="0" fontId="20" fillId="0" borderId="12" xfId="5" applyFont="1" applyBorder="1" applyAlignment="1">
      <alignment horizontal="right" vertical="center" wrapText="1"/>
    </xf>
    <xf numFmtId="0" fontId="20" fillId="0" borderId="13" xfId="5" applyFont="1" applyBorder="1" applyAlignment="1">
      <alignment horizontal="right" vertical="center" wrapText="1"/>
    </xf>
    <xf numFmtId="0" fontId="20" fillId="0" borderId="28" xfId="5" applyFont="1" applyBorder="1" applyAlignment="1">
      <alignment horizontal="right" vertical="center" wrapText="1"/>
    </xf>
    <xf numFmtId="0" fontId="20" fillId="0" borderId="7" xfId="5" applyFont="1" applyBorder="1" applyAlignment="1">
      <alignment horizontal="right" vertical="center" wrapText="1"/>
    </xf>
    <xf numFmtId="0" fontId="21" fillId="0" borderId="12" xfId="5" applyFont="1" applyBorder="1" applyAlignment="1">
      <alignment horizontal="right" vertical="center" wrapText="1"/>
    </xf>
    <xf numFmtId="0" fontId="21" fillId="0" borderId="13" xfId="5" applyFont="1" applyBorder="1" applyAlignment="1">
      <alignment horizontal="right" vertical="center" wrapText="1"/>
    </xf>
    <xf numFmtId="0" fontId="21" fillId="0" borderId="28" xfId="5" applyFont="1" applyBorder="1" applyAlignment="1">
      <alignment horizontal="right" vertical="center" wrapText="1"/>
    </xf>
    <xf numFmtId="0" fontId="21" fillId="0" borderId="7" xfId="5" applyFont="1" applyBorder="1" applyAlignment="1">
      <alignment horizontal="right" vertical="center" wrapText="1"/>
    </xf>
    <xf numFmtId="0" fontId="21" fillId="0" borderId="10" xfId="5" applyFont="1" applyBorder="1" applyAlignment="1">
      <alignment horizontal="right" vertical="center" wrapText="1"/>
    </xf>
    <xf numFmtId="0" fontId="21" fillId="0" borderId="11" xfId="5" applyFont="1" applyBorder="1" applyAlignment="1">
      <alignment horizontal="right" vertical="center" wrapText="1"/>
    </xf>
    <xf numFmtId="0" fontId="21" fillId="0" borderId="12" xfId="5" applyFont="1" applyBorder="1" applyAlignment="1">
      <alignment vertical="center" wrapText="1"/>
    </xf>
    <xf numFmtId="0" fontId="21" fillId="0" borderId="15" xfId="5" applyFont="1" applyBorder="1" applyAlignment="1">
      <alignment vertical="center" wrapText="1"/>
    </xf>
    <xf numFmtId="0" fontId="21" fillId="0" borderId="13" xfId="5" applyFont="1" applyBorder="1" applyAlignment="1">
      <alignment vertical="center" wrapText="1"/>
    </xf>
    <xf numFmtId="0" fontId="21" fillId="0" borderId="28" xfId="5" applyFont="1" applyBorder="1" applyAlignment="1">
      <alignment vertical="center" wrapText="1"/>
    </xf>
    <xf numFmtId="0" fontId="21" fillId="0" borderId="14" xfId="5" applyFont="1" applyBorder="1" applyAlignment="1">
      <alignment vertical="center" wrapText="1"/>
    </xf>
    <xf numFmtId="0" fontId="21" fillId="0" borderId="7" xfId="5" applyFont="1" applyBorder="1" applyAlignment="1">
      <alignment vertical="center" wrapText="1"/>
    </xf>
    <xf numFmtId="4" fontId="21" fillId="0" borderId="42" xfId="5" applyNumberFormat="1" applyFont="1" applyBorder="1" applyAlignment="1">
      <alignment horizontal="right" vertical="center" wrapText="1"/>
    </xf>
    <xf numFmtId="4" fontId="21" fillId="0" borderId="47" xfId="5" applyNumberFormat="1" applyFont="1" applyBorder="1" applyAlignment="1">
      <alignment horizontal="right" vertical="center" wrapText="1"/>
    </xf>
    <xf numFmtId="4" fontId="31" fillId="3" borderId="8" xfId="5" applyNumberFormat="1" applyFont="1" applyFill="1" applyBorder="1" applyAlignment="1">
      <alignment horizontal="center" vertical="center" wrapText="1"/>
    </xf>
    <xf numFmtId="4" fontId="31" fillId="3" borderId="9" xfId="5" applyNumberFormat="1" applyFont="1" applyFill="1" applyBorder="1" applyAlignment="1">
      <alignment horizontal="center" vertical="center" wrapText="1"/>
    </xf>
    <xf numFmtId="173" fontId="21" fillId="0" borderId="86" xfId="5" applyNumberFormat="1" applyFont="1" applyBorder="1" applyAlignment="1">
      <alignment horizontal="right" vertical="center" wrapText="1"/>
    </xf>
    <xf numFmtId="173" fontId="21" fillId="0" borderId="11" xfId="5" applyNumberFormat="1" applyFont="1" applyBorder="1" applyAlignment="1">
      <alignment horizontal="right" vertical="center" wrapText="1"/>
    </xf>
    <xf numFmtId="174" fontId="21" fillId="0" borderId="28" xfId="5" applyNumberFormat="1" applyFont="1" applyBorder="1" applyAlignment="1">
      <alignment horizontal="right" vertical="center" wrapText="1"/>
    </xf>
    <xf numFmtId="174" fontId="21" fillId="0" borderId="7" xfId="5" applyNumberFormat="1" applyFont="1" applyBorder="1" applyAlignment="1">
      <alignment horizontal="right" vertical="center" wrapText="1"/>
    </xf>
    <xf numFmtId="179" fontId="21" fillId="0" borderId="29" xfId="5" applyNumberFormat="1" applyFont="1" applyBorder="1" applyAlignment="1">
      <alignment horizontal="right" vertical="center" wrapText="1"/>
    </xf>
    <xf numFmtId="173" fontId="21" fillId="0" borderId="85" xfId="5" applyNumberFormat="1" applyFont="1" applyBorder="1" applyAlignment="1">
      <alignment horizontal="right" vertical="center" wrapText="1"/>
    </xf>
    <xf numFmtId="0" fontId="20" fillId="3" borderId="7" xfId="5" applyFont="1" applyFill="1" applyBorder="1" applyAlignment="1">
      <alignment vertical="center" wrapText="1"/>
    </xf>
    <xf numFmtId="173" fontId="21" fillId="0" borderId="10" xfId="5" applyNumberFormat="1" applyFont="1" applyBorder="1" applyAlignment="1">
      <alignment horizontal="right" vertical="center" wrapText="1"/>
    </xf>
    <xf numFmtId="0" fontId="27" fillId="0" borderId="9" xfId="0" applyFont="1" applyBorder="1" applyAlignment="1">
      <alignment horizontal="right" vertical="center" wrapText="1"/>
    </xf>
    <xf numFmtId="179" fontId="20" fillId="0" borderId="29" xfId="5" applyNumberFormat="1" applyFont="1" applyBorder="1" applyAlignment="1">
      <alignment horizontal="right" vertical="center" wrapText="1"/>
    </xf>
    <xf numFmtId="0" fontId="32" fillId="0" borderId="9" xfId="0" applyFont="1" applyBorder="1" applyAlignment="1">
      <alignment horizontal="right" vertical="center" wrapText="1"/>
    </xf>
    <xf numFmtId="0" fontId="32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74" fontId="21" fillId="0" borderId="12" xfId="5" applyNumberFormat="1" applyFont="1" applyBorder="1" applyAlignment="1">
      <alignment vertical="center" wrapText="1"/>
    </xf>
    <xf numFmtId="174" fontId="21" fillId="0" borderId="13" xfId="5" applyNumberFormat="1" applyFont="1" applyBorder="1" applyAlignment="1">
      <alignment vertical="center" wrapText="1"/>
    </xf>
    <xf numFmtId="174" fontId="21" fillId="0" borderId="28" xfId="5" applyNumberFormat="1" applyFont="1" applyBorder="1" applyAlignment="1">
      <alignment vertical="center" wrapText="1"/>
    </xf>
    <xf numFmtId="174" fontId="21" fillId="0" borderId="7" xfId="5" applyNumberFormat="1" applyFont="1" applyBorder="1" applyAlignment="1">
      <alignment vertical="center" wrapText="1"/>
    </xf>
    <xf numFmtId="0" fontId="21" fillId="0" borderId="5" xfId="5" applyFont="1" applyBorder="1" applyAlignment="1">
      <alignment vertical="center" wrapText="1"/>
    </xf>
    <xf numFmtId="0" fontId="21" fillId="0" borderId="10" xfId="5" applyFont="1" applyBorder="1" applyAlignment="1">
      <alignment horizontal="justify" vertical="center" wrapText="1"/>
    </xf>
    <xf numFmtId="0" fontId="21" fillId="0" borderId="11" xfId="5" applyFont="1" applyBorder="1" applyAlignment="1">
      <alignment horizontal="justify" vertical="center" wrapText="1"/>
    </xf>
    <xf numFmtId="0" fontId="20" fillId="3" borderId="84" xfId="5" applyFont="1" applyFill="1" applyBorder="1" applyAlignment="1">
      <alignment vertical="center" wrapText="1"/>
    </xf>
    <xf numFmtId="0" fontId="20" fillId="3" borderId="15" xfId="5" applyFont="1" applyFill="1" applyBorder="1" applyAlignment="1">
      <alignment vertical="center" wrapText="1"/>
    </xf>
    <xf numFmtId="0" fontId="20" fillId="3" borderId="13" xfId="5" applyFont="1" applyFill="1" applyBorder="1" applyAlignment="1">
      <alignment vertical="center" wrapText="1"/>
    </xf>
    <xf numFmtId="0" fontId="20" fillId="3" borderId="48" xfId="5" applyFont="1" applyFill="1" applyBorder="1" applyAlignment="1">
      <alignment vertical="center" wrapText="1"/>
    </xf>
    <xf numFmtId="0" fontId="20" fillId="3" borderId="14" xfId="5" applyFont="1" applyFill="1" applyBorder="1" applyAlignment="1">
      <alignment vertical="center" wrapText="1"/>
    </xf>
    <xf numFmtId="173" fontId="20" fillId="3" borderId="10" xfId="5" applyNumberFormat="1" applyFont="1" applyFill="1" applyBorder="1" applyAlignment="1">
      <alignment horizontal="right" vertical="center" wrapText="1"/>
    </xf>
    <xf numFmtId="173" fontId="20" fillId="3" borderId="11" xfId="5" applyNumberFormat="1" applyFont="1" applyFill="1" applyBorder="1" applyAlignment="1">
      <alignment horizontal="right" vertical="center" wrapText="1"/>
    </xf>
    <xf numFmtId="179" fontId="20" fillId="3" borderId="12" xfId="5" applyNumberFormat="1" applyFont="1" applyFill="1" applyBorder="1" applyAlignment="1">
      <alignment horizontal="right" vertical="center" wrapText="1"/>
    </xf>
    <xf numFmtId="179" fontId="20" fillId="3" borderId="13" xfId="5" applyNumberFormat="1" applyFont="1" applyFill="1" applyBorder="1" applyAlignment="1">
      <alignment horizontal="right" vertical="center" wrapText="1"/>
    </xf>
    <xf numFmtId="179" fontId="20" fillId="3" borderId="28" xfId="5" applyNumberFormat="1" applyFont="1" applyFill="1" applyBorder="1" applyAlignment="1">
      <alignment horizontal="right" vertical="center" wrapText="1"/>
    </xf>
    <xf numFmtId="179" fontId="20" fillId="3" borderId="7" xfId="5" applyNumberFormat="1" applyFont="1" applyFill="1" applyBorder="1" applyAlignment="1">
      <alignment horizontal="right" vertical="center" wrapText="1"/>
    </xf>
    <xf numFmtId="174" fontId="20" fillId="3" borderId="12" xfId="5" applyNumberFormat="1" applyFont="1" applyFill="1" applyBorder="1" applyAlignment="1">
      <alignment horizontal="right" vertical="center" wrapText="1"/>
    </xf>
    <xf numFmtId="174" fontId="20" fillId="3" borderId="13" xfId="5" applyNumberFormat="1" applyFont="1" applyFill="1" applyBorder="1" applyAlignment="1">
      <alignment horizontal="right" vertical="center" wrapText="1"/>
    </xf>
    <xf numFmtId="174" fontId="20" fillId="3" borderId="28" xfId="5" applyNumberFormat="1" applyFont="1" applyFill="1" applyBorder="1" applyAlignment="1">
      <alignment horizontal="right" vertical="center" wrapText="1"/>
    </xf>
    <xf numFmtId="174" fontId="20" fillId="3" borderId="7" xfId="5" applyNumberFormat="1" applyFont="1" applyFill="1" applyBorder="1" applyAlignment="1">
      <alignment horizontal="right" vertical="center" wrapText="1"/>
    </xf>
    <xf numFmtId="4" fontId="20" fillId="3" borderId="42" xfId="5" applyNumberFormat="1" applyFont="1" applyFill="1" applyBorder="1" applyAlignment="1">
      <alignment horizontal="right" vertical="center" wrapText="1"/>
    </xf>
    <xf numFmtId="4" fontId="20" fillId="3" borderId="47" xfId="5" applyNumberFormat="1" applyFont="1" applyFill="1" applyBorder="1" applyAlignment="1">
      <alignment horizontal="right" vertical="center" wrapText="1"/>
    </xf>
    <xf numFmtId="4" fontId="20" fillId="3" borderId="12" xfId="5" applyNumberFormat="1" applyFont="1" applyFill="1" applyBorder="1" applyAlignment="1">
      <alignment horizontal="center" vertical="center" wrapText="1"/>
    </xf>
    <xf numFmtId="4" fontId="20" fillId="3" borderId="13" xfId="5" applyNumberFormat="1" applyFont="1" applyFill="1" applyBorder="1" applyAlignment="1">
      <alignment horizontal="center" vertical="center" wrapText="1"/>
    </xf>
    <xf numFmtId="4" fontId="20" fillId="3" borderId="28" xfId="5" applyNumberFormat="1" applyFont="1" applyFill="1" applyBorder="1" applyAlignment="1">
      <alignment horizontal="center" vertical="center" wrapText="1"/>
    </xf>
    <xf numFmtId="4" fontId="20" fillId="3" borderId="7" xfId="5" applyNumberFormat="1" applyFont="1" applyFill="1" applyBorder="1" applyAlignment="1">
      <alignment horizontal="center" vertical="center" wrapText="1"/>
    </xf>
    <xf numFmtId="4" fontId="20" fillId="3" borderId="12" xfId="5" applyNumberFormat="1" applyFont="1" applyFill="1" applyBorder="1" applyAlignment="1">
      <alignment horizontal="right" vertical="center" wrapText="1"/>
    </xf>
    <xf numFmtId="4" fontId="20" fillId="3" borderId="13" xfId="5" applyNumberFormat="1" applyFont="1" applyFill="1" applyBorder="1" applyAlignment="1">
      <alignment horizontal="right" vertical="center" wrapText="1"/>
    </xf>
    <xf numFmtId="4" fontId="20" fillId="3" borderId="28" xfId="5" applyNumberFormat="1" applyFont="1" applyFill="1" applyBorder="1" applyAlignment="1">
      <alignment horizontal="right" vertical="center" wrapText="1"/>
    </xf>
    <xf numFmtId="4" fontId="20" fillId="3" borderId="7" xfId="5" applyNumberFormat="1" applyFont="1" applyFill="1" applyBorder="1" applyAlignment="1">
      <alignment horizontal="right" vertical="center" wrapText="1"/>
    </xf>
    <xf numFmtId="0" fontId="20" fillId="0" borderId="72" xfId="5" applyFont="1" applyBorder="1" applyAlignment="1">
      <alignment vertical="center" wrapText="1"/>
    </xf>
    <xf numFmtId="0" fontId="20" fillId="0" borderId="84" xfId="5" applyFont="1" applyBorder="1" applyAlignment="1">
      <alignment vertical="center" wrapText="1"/>
    </xf>
    <xf numFmtId="0" fontId="20" fillId="0" borderId="13" xfId="5" applyFont="1" applyBorder="1" applyAlignment="1">
      <alignment vertical="center" wrapText="1"/>
    </xf>
    <xf numFmtId="0" fontId="20" fillId="0" borderId="48" xfId="5" applyFont="1" applyBorder="1" applyAlignment="1">
      <alignment vertical="center" wrapText="1"/>
    </xf>
    <xf numFmtId="0" fontId="20" fillId="0" borderId="7" xfId="5" applyFont="1" applyBorder="1" applyAlignment="1">
      <alignment vertical="center" wrapText="1"/>
    </xf>
    <xf numFmtId="0" fontId="21" fillId="0" borderId="12" xfId="5" applyFont="1" applyBorder="1" applyAlignment="1">
      <alignment horizontal="justify" vertical="center" wrapText="1"/>
    </xf>
    <xf numFmtId="0" fontId="21" fillId="0" borderId="15" xfId="5" applyFont="1" applyBorder="1" applyAlignment="1">
      <alignment horizontal="justify" vertical="center" wrapText="1"/>
    </xf>
    <xf numFmtId="0" fontId="21" fillId="0" borderId="13" xfId="5" applyFont="1" applyBorder="1" applyAlignment="1">
      <alignment horizontal="justify" vertical="center" wrapText="1"/>
    </xf>
    <xf numFmtId="0" fontId="21" fillId="0" borderId="28" xfId="5" applyFont="1" applyBorder="1" applyAlignment="1">
      <alignment horizontal="justify" vertical="center" wrapText="1"/>
    </xf>
    <xf numFmtId="0" fontId="21" fillId="0" borderId="14" xfId="5" applyFont="1" applyBorder="1" applyAlignment="1">
      <alignment horizontal="justify" vertical="center" wrapText="1"/>
    </xf>
    <xf numFmtId="0" fontId="21" fillId="0" borderId="7" xfId="5" applyFont="1" applyBorder="1" applyAlignment="1">
      <alignment horizontal="justify" vertical="center" wrapText="1"/>
    </xf>
    <xf numFmtId="0" fontId="21" fillId="0" borderId="8" xfId="5" applyFont="1" applyBorder="1" applyAlignment="1">
      <alignment horizontal="justify" vertical="center" wrapText="1"/>
    </xf>
    <xf numFmtId="0" fontId="21" fillId="0" borderId="29" xfId="5" applyFont="1" applyBorder="1" applyAlignment="1">
      <alignment horizontal="justify" vertical="center" wrapText="1"/>
    </xf>
    <xf numFmtId="0" fontId="21" fillId="0" borderId="9" xfId="5" applyFont="1" applyBorder="1" applyAlignment="1">
      <alignment horizontal="justify" vertical="center" wrapText="1"/>
    </xf>
    <xf numFmtId="0" fontId="20" fillId="3" borderId="72" xfId="5" applyFont="1" applyFill="1" applyBorder="1" applyAlignment="1">
      <alignment horizontal="justify" vertical="center" wrapText="1"/>
    </xf>
    <xf numFmtId="0" fontId="20" fillId="3" borderId="29" xfId="5" applyFont="1" applyFill="1" applyBorder="1" applyAlignment="1">
      <alignment horizontal="justify" vertical="center" wrapText="1"/>
    </xf>
    <xf numFmtId="0" fontId="20" fillId="3" borderId="9" xfId="5" applyFont="1" applyFill="1" applyBorder="1" applyAlignment="1">
      <alignment horizontal="justify" vertical="center" wrapText="1"/>
    </xf>
    <xf numFmtId="0" fontId="43" fillId="0" borderId="9" xfId="1" applyFont="1" applyBorder="1" applyAlignment="1">
      <alignment horizontal="right" vertical="center" wrapText="1"/>
    </xf>
    <xf numFmtId="0" fontId="20" fillId="0" borderId="8" xfId="5" applyFont="1" applyBorder="1" applyAlignment="1">
      <alignment horizontal="justify" vertical="center" wrapText="1"/>
    </xf>
    <xf numFmtId="0" fontId="20" fillId="0" borderId="29" xfId="5" applyFont="1" applyBorder="1" applyAlignment="1">
      <alignment horizontal="justify" vertical="center" wrapText="1"/>
    </xf>
    <xf numFmtId="0" fontId="20" fillId="0" borderId="9" xfId="5" applyFont="1" applyBorder="1" applyAlignment="1">
      <alignment horizontal="justify" vertical="center" wrapText="1"/>
    </xf>
    <xf numFmtId="4" fontId="27" fillId="0" borderId="9" xfId="0" applyNumberFormat="1" applyFont="1" applyBorder="1" applyAlignment="1">
      <alignment horizontal="center" vertical="center" wrapText="1"/>
    </xf>
    <xf numFmtId="4" fontId="20" fillId="0" borderId="83" xfId="5" applyNumberFormat="1" applyFont="1" applyBorder="1" applyAlignment="1">
      <alignment horizontal="right" vertical="center" wrapText="1"/>
    </xf>
    <xf numFmtId="4" fontId="20" fillId="0" borderId="47" xfId="5" applyNumberFormat="1" applyFont="1" applyBorder="1" applyAlignment="1">
      <alignment horizontal="right" vertical="center" wrapText="1"/>
    </xf>
    <xf numFmtId="173" fontId="20" fillId="0" borderId="10" xfId="5" applyNumberFormat="1" applyFont="1" applyBorder="1" applyAlignment="1">
      <alignment horizontal="right" vertical="center" wrapText="1"/>
    </xf>
    <xf numFmtId="173" fontId="20" fillId="0" borderId="11" xfId="5" applyNumberFormat="1" applyFont="1" applyBorder="1" applyAlignment="1">
      <alignment horizontal="right" vertical="center" wrapText="1"/>
    </xf>
    <xf numFmtId="179" fontId="20" fillId="0" borderId="12" xfId="5" applyNumberFormat="1" applyFont="1" applyBorder="1" applyAlignment="1">
      <alignment horizontal="right" vertical="center" wrapText="1"/>
    </xf>
    <xf numFmtId="179" fontId="20" fillId="0" borderId="13" xfId="5" applyNumberFormat="1" applyFont="1" applyBorder="1" applyAlignment="1">
      <alignment horizontal="right" vertical="center" wrapText="1"/>
    </xf>
    <xf numFmtId="179" fontId="20" fillId="0" borderId="28" xfId="5" applyNumberFormat="1" applyFont="1" applyBorder="1" applyAlignment="1">
      <alignment horizontal="right" vertical="center" wrapText="1"/>
    </xf>
    <xf numFmtId="179" fontId="20" fillId="0" borderId="7" xfId="5" applyNumberFormat="1" applyFont="1" applyBorder="1" applyAlignment="1">
      <alignment horizontal="right" vertical="center" wrapText="1"/>
    </xf>
    <xf numFmtId="4" fontId="20" fillId="0" borderId="12" xfId="5" applyNumberFormat="1" applyFont="1" applyBorder="1" applyAlignment="1">
      <alignment horizontal="center" vertical="center" wrapText="1"/>
    </xf>
    <xf numFmtId="4" fontId="20" fillId="0" borderId="13" xfId="5" applyNumberFormat="1" applyFont="1" applyBorder="1" applyAlignment="1">
      <alignment horizontal="center" vertical="center" wrapText="1"/>
    </xf>
    <xf numFmtId="4" fontId="20" fillId="0" borderId="28" xfId="5" applyNumberFormat="1" applyFont="1" applyBorder="1" applyAlignment="1">
      <alignment horizontal="center" vertical="center" wrapText="1"/>
    </xf>
    <xf numFmtId="4" fontId="20" fillId="0" borderId="7" xfId="5" applyNumberFormat="1" applyFont="1" applyBorder="1" applyAlignment="1">
      <alignment horizontal="center" vertical="center" wrapText="1"/>
    </xf>
    <xf numFmtId="4" fontId="20" fillId="0" borderId="42" xfId="5" applyNumberFormat="1" applyFont="1" applyBorder="1" applyAlignment="1">
      <alignment horizontal="right" vertical="center" wrapText="1"/>
    </xf>
    <xf numFmtId="174" fontId="20" fillId="0" borderId="12" xfId="5" applyNumberFormat="1" applyFont="1" applyBorder="1" applyAlignment="1">
      <alignment horizontal="right" vertical="center" wrapText="1"/>
    </xf>
    <xf numFmtId="174" fontId="20" fillId="0" borderId="13" xfId="5" applyNumberFormat="1" applyFont="1" applyBorder="1" applyAlignment="1">
      <alignment horizontal="right" vertical="center" wrapText="1"/>
    </xf>
    <xf numFmtId="174" fontId="20" fillId="0" borderId="28" xfId="5" applyNumberFormat="1" applyFont="1" applyBorder="1" applyAlignment="1">
      <alignment horizontal="right" vertical="center" wrapText="1"/>
    </xf>
    <xf numFmtId="174" fontId="20" fillId="0" borderId="7" xfId="5" applyNumberFormat="1" applyFont="1" applyBorder="1" applyAlignment="1">
      <alignment horizontal="right" vertical="center" wrapText="1"/>
    </xf>
    <xf numFmtId="0" fontId="20" fillId="0" borderId="74" xfId="5" applyFont="1" applyBorder="1" applyAlignment="1">
      <alignment horizontal="center" vertical="center" wrapText="1"/>
    </xf>
    <xf numFmtId="0" fontId="20" fillId="0" borderId="75" xfId="5" applyFont="1" applyBorder="1" applyAlignment="1">
      <alignment horizontal="center" vertical="center" wrapText="1"/>
    </xf>
    <xf numFmtId="0" fontId="20" fillId="0" borderId="37" xfId="5" applyFont="1" applyBorder="1" applyAlignment="1">
      <alignment horizontal="center" vertical="center" wrapText="1"/>
    </xf>
    <xf numFmtId="0" fontId="20" fillId="0" borderId="74" xfId="5" applyFont="1" applyBorder="1" applyAlignment="1">
      <alignment horizontal="right" vertical="center" wrapText="1"/>
    </xf>
    <xf numFmtId="0" fontId="20" fillId="0" borderId="37" xfId="5" applyFont="1" applyBorder="1" applyAlignment="1">
      <alignment horizontal="right" vertical="center" wrapText="1"/>
    </xf>
    <xf numFmtId="0" fontId="20" fillId="0" borderId="76" xfId="5" applyFont="1" applyBorder="1" applyAlignment="1">
      <alignment horizontal="center" vertical="center" wrapText="1"/>
    </xf>
    <xf numFmtId="0" fontId="20" fillId="0" borderId="77" xfId="5" applyFont="1" applyBorder="1" applyAlignment="1">
      <alignment horizontal="center" vertical="center" wrapText="1"/>
    </xf>
    <xf numFmtId="0" fontId="19" fillId="0" borderId="4" xfId="5" applyFont="1" applyBorder="1" applyAlignment="1">
      <alignment horizontal="center" vertical="center" wrapText="1"/>
    </xf>
    <xf numFmtId="0" fontId="14" fillId="0" borderId="4" xfId="5" applyFont="1" applyBorder="1" applyAlignment="1">
      <alignment horizontal="right" vertical="center" wrapText="1"/>
    </xf>
    <xf numFmtId="0" fontId="20" fillId="0" borderId="78" xfId="5" applyFont="1" applyBorder="1" applyAlignment="1">
      <alignment vertical="center" wrapText="1"/>
    </xf>
    <xf numFmtId="0" fontId="20" fillId="0" borderId="79" xfId="5" applyFont="1" applyBorder="1" applyAlignment="1">
      <alignment vertical="center" wrapText="1"/>
    </xf>
    <xf numFmtId="0" fontId="20" fillId="0" borderId="80" xfId="5" applyFont="1" applyBorder="1" applyAlignment="1">
      <alignment vertical="center" wrapText="1"/>
    </xf>
    <xf numFmtId="173" fontId="20" fillId="0" borderId="81" xfId="5" applyNumberFormat="1" applyFont="1" applyBorder="1" applyAlignment="1">
      <alignment horizontal="right" vertical="center" wrapText="1"/>
    </xf>
    <xf numFmtId="179" fontId="20" fillId="0" borderId="82" xfId="5" applyNumberFormat="1" applyFont="1" applyBorder="1" applyAlignment="1">
      <alignment horizontal="right" vertical="center" wrapText="1"/>
    </xf>
    <xf numFmtId="179" fontId="20" fillId="0" borderId="80" xfId="5" applyNumberFormat="1" applyFont="1" applyBorder="1" applyAlignment="1">
      <alignment horizontal="right" vertical="center" wrapText="1"/>
    </xf>
    <xf numFmtId="174" fontId="20" fillId="0" borderId="82" xfId="5" applyNumberFormat="1" applyFont="1" applyBorder="1" applyAlignment="1">
      <alignment horizontal="right" vertical="center" wrapText="1"/>
    </xf>
    <xf numFmtId="174" fontId="20" fillId="0" borderId="80" xfId="5" applyNumberFormat="1" applyFont="1" applyBorder="1" applyAlignment="1">
      <alignment horizontal="right" vertical="center" wrapText="1"/>
    </xf>
    <xf numFmtId="4" fontId="20" fillId="0" borderId="82" xfId="5" applyNumberFormat="1" applyFont="1" applyBorder="1" applyAlignment="1">
      <alignment horizontal="center" vertical="center" wrapText="1"/>
    </xf>
    <xf numFmtId="4" fontId="20" fillId="0" borderId="80" xfId="5" applyNumberFormat="1" applyFont="1" applyBorder="1" applyAlignment="1">
      <alignment horizontal="center" vertical="center" wrapText="1"/>
    </xf>
    <xf numFmtId="0" fontId="16" fillId="0" borderId="0" xfId="5" applyFont="1" applyAlignment="1">
      <alignment horizontal="right" vertical="center" wrapText="1"/>
    </xf>
    <xf numFmtId="0" fontId="17" fillId="0" borderId="0" xfId="5" applyFont="1" applyAlignment="1">
      <alignment horizontal="center" vertical="center" wrapText="1"/>
    </xf>
    <xf numFmtId="0" fontId="18" fillId="0" borderId="4" xfId="5" applyFont="1" applyBorder="1" applyAlignment="1">
      <alignment horizontal="center" vertical="center" wrapText="1"/>
    </xf>
    <xf numFmtId="0" fontId="19" fillId="0" borderId="4" xfId="5" applyFont="1" applyBorder="1" applyAlignment="1">
      <alignment horizontal="right" vertical="center" wrapText="1"/>
    </xf>
    <xf numFmtId="4" fontId="21" fillId="0" borderId="73" xfId="5" applyNumberFormat="1" applyFont="1" applyBorder="1" applyAlignment="1">
      <alignment horizontal="right" vertical="center" wrapText="1"/>
    </xf>
    <xf numFmtId="4" fontId="21" fillId="0" borderId="29" xfId="5" applyNumberFormat="1" applyFont="1" applyBorder="1" applyAlignment="1">
      <alignment horizontal="right" vertical="center" wrapText="1"/>
    </xf>
    <xf numFmtId="0" fontId="34" fillId="0" borderId="9" xfId="0" applyFont="1" applyBorder="1" applyAlignment="1">
      <alignment horizontal="right" vertical="center" wrapText="1"/>
    </xf>
    <xf numFmtId="0" fontId="34" fillId="0" borderId="9" xfId="0" applyFont="1" applyBorder="1" applyAlignment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23" xfId="2" applyNumberFormat="1" applyFont="1" applyFill="1" applyBorder="1" applyAlignment="1" applyProtection="1">
      <alignment horizontal="justify" vertical="justify" wrapText="1"/>
      <protection hidden="1"/>
    </xf>
    <xf numFmtId="174" fontId="24" fillId="3" borderId="21" xfId="2" applyNumberFormat="1" applyFont="1" applyFill="1" applyBorder="1" applyAlignment="1" applyProtection="1">
      <alignment horizontal="justify" vertical="justify" wrapText="1"/>
      <protection hidden="1"/>
    </xf>
    <xf numFmtId="174" fontId="24" fillId="3" borderId="89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4" fillId="8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8" borderId="23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8" xfId="2" applyNumberFormat="1" applyFont="1" applyFill="1" applyBorder="1" applyAlignment="1" applyProtection="1">
      <alignment horizontal="center" vertical="justify"/>
      <protection hidden="1"/>
    </xf>
    <xf numFmtId="0" fontId="24" fillId="0" borderId="29" xfId="2" applyNumberFormat="1" applyFont="1" applyFill="1" applyBorder="1" applyAlignment="1" applyProtection="1">
      <alignment horizontal="center" vertical="justify"/>
      <protection hidden="1"/>
    </xf>
    <xf numFmtId="0" fontId="24" fillId="0" borderId="17" xfId="2" applyNumberFormat="1" applyFont="1" applyFill="1" applyBorder="1" applyAlignment="1" applyProtection="1">
      <alignment horizontal="center" vertical="justify"/>
      <protection hidden="1"/>
    </xf>
    <xf numFmtId="174" fontId="24" fillId="4" borderId="58" xfId="2" applyNumberFormat="1" applyFont="1" applyFill="1" applyBorder="1" applyAlignment="1" applyProtection="1">
      <alignment horizontal="justify" vertical="justify" wrapText="1"/>
      <protection hidden="1"/>
    </xf>
    <xf numFmtId="174" fontId="24" fillId="4" borderId="88" xfId="2" applyNumberFormat="1" applyFont="1" applyFill="1" applyBorder="1" applyAlignment="1" applyProtection="1">
      <alignment horizontal="justify" vertical="justify" wrapText="1"/>
      <protection hidden="1"/>
    </xf>
    <xf numFmtId="0" fontId="24" fillId="8" borderId="1" xfId="2" applyNumberFormat="1" applyFont="1" applyFill="1" applyBorder="1" applyAlignment="1" applyProtection="1">
      <alignment horizontal="justify" vertical="justify" wrapText="1"/>
      <protection hidden="1"/>
    </xf>
    <xf numFmtId="0" fontId="24" fillId="8" borderId="23" xfId="2" applyNumberFormat="1" applyFont="1" applyFill="1" applyBorder="1" applyAlignment="1" applyProtection="1">
      <alignment horizontal="justify" vertical="justify" wrapText="1"/>
      <protection hidden="1"/>
    </xf>
    <xf numFmtId="0" fontId="24" fillId="0" borderId="0" xfId="1" applyFont="1" applyFill="1" applyAlignment="1">
      <alignment horizontal="center" wrapText="1"/>
    </xf>
    <xf numFmtId="0" fontId="22" fillId="0" borderId="0" xfId="1" applyFont="1" applyAlignment="1">
      <alignment horizontal="center" vertical="center" wrapText="1"/>
    </xf>
    <xf numFmtId="0" fontId="22" fillId="0" borderId="0" xfId="1" applyFont="1" applyAlignment="1">
      <alignment horizontal="right" vertical="center" wrapText="1"/>
    </xf>
    <xf numFmtId="0" fontId="4" fillId="3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3" borderId="23" xfId="2" applyNumberFormat="1" applyFont="1" applyFill="1" applyBorder="1" applyAlignment="1" applyProtection="1">
      <alignment horizontal="justify" vertical="justify" wrapText="1"/>
      <protection hidden="1"/>
    </xf>
    <xf numFmtId="0" fontId="4" fillId="0" borderId="63" xfId="2" applyNumberFormat="1" applyFont="1" applyFill="1" applyBorder="1" applyAlignment="1" applyProtection="1">
      <alignment horizontal="justify" vertical="justify" wrapText="1"/>
      <protection hidden="1"/>
    </xf>
    <xf numFmtId="0" fontId="4" fillId="5" borderId="1" xfId="2" applyNumberFormat="1" applyFont="1" applyFill="1" applyBorder="1" applyAlignment="1" applyProtection="1">
      <alignment horizontal="justify" vertical="justify" wrapText="1"/>
      <protection hidden="1"/>
    </xf>
    <xf numFmtId="0" fontId="4" fillId="5" borderId="23" xfId="2" applyNumberFormat="1" applyFont="1" applyFill="1" applyBorder="1" applyAlignment="1" applyProtection="1">
      <alignment horizontal="justify" vertical="justify" wrapText="1"/>
      <protection hidden="1"/>
    </xf>
    <xf numFmtId="0" fontId="48" fillId="0" borderId="0" xfId="0" applyFont="1" applyAlignment="1">
      <alignment horizontal="center" vertical="center" wrapText="1"/>
    </xf>
    <xf numFmtId="0" fontId="27" fillId="0" borderId="0" xfId="3" applyNumberFormat="1" applyFont="1" applyFill="1" applyAlignment="1" applyProtection="1">
      <alignment horizontal="right" wrapText="1"/>
      <protection hidden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4" xfId="4"/>
    <cellStyle name="Обычный 4 2" xfId="5"/>
    <cellStyle name="Финансовый" xfId="6" builtinId="3"/>
    <cellStyle name="Финансовый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esktop\&#1073;&#1102;&#1076;&#1078;&#1077;&#1090;%202022%20&#1075;&#1086;&#1076;\&#1048;&#1079;&#1084;&#1077;&#1085;&#1077;&#1085;&#1080;&#1077;%20&#1073;&#1102;&#1076;&#1078;&#1077;&#1090;&#1072;%20&#1080;&#1102;&#1085;&#1100;%202022&#1075;\&#1087;&#1088;&#1080;&#1083;&#1086;&#1078;&#1077;&#1085;&#1080;&#1103;%20&#1082;%20&#1088;&#1077;&#1096;.%20&#8470;%20%20&#1080;&#1079;&#1084;&#1077;&#1085;&#1077;&#1085;&#1080;&#1077;%20&#1080;&#1102;&#1085;&#1100;%202022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"/>
      <sheetName val="Приложение 5"/>
      <sheetName val="Приложение 6"/>
      <sheetName val="приложение 7"/>
      <sheetName val="Приложение 8"/>
      <sheetName val="Приложение 9"/>
    </sheetNames>
    <sheetDataSet>
      <sheetData sheetId="0"/>
      <sheetData sheetId="1"/>
      <sheetData sheetId="2">
        <row r="32">
          <cell r="E32" t="e">
            <v>#REF!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opLeftCell="A3" zoomScale="80" zoomScaleNormal="80" workbookViewId="0">
      <selection activeCell="A5" sqref="A5:F16"/>
    </sheetView>
  </sheetViews>
  <sheetFormatPr defaultRowHeight="12.75"/>
  <cols>
    <col min="1" max="1" width="35.28515625" customWidth="1"/>
    <col min="2" max="2" width="52.42578125" customWidth="1"/>
    <col min="3" max="3" width="16.42578125" customWidth="1"/>
    <col min="4" max="4" width="0.140625" customWidth="1"/>
    <col min="5" max="5" width="14.42578125" customWidth="1"/>
    <col min="6" max="6" width="14.140625" customWidth="1"/>
  </cols>
  <sheetData>
    <row r="1" spans="1:6" ht="24" customHeight="1">
      <c r="C1" s="445" t="s">
        <v>300</v>
      </c>
      <c r="D1" s="445"/>
      <c r="E1" s="445"/>
      <c r="F1" s="445"/>
    </row>
    <row r="2" spans="1:6" ht="54.75" customHeight="1">
      <c r="C2" s="445"/>
      <c r="D2" s="445"/>
      <c r="E2" s="445"/>
      <c r="F2" s="445"/>
    </row>
    <row r="3" spans="1:6" ht="33.75" customHeight="1">
      <c r="A3" s="443" t="s">
        <v>281</v>
      </c>
      <c r="B3" s="444"/>
      <c r="C3" s="444"/>
      <c r="D3" s="444"/>
    </row>
    <row r="4" spans="1:6" ht="18.75">
      <c r="A4" s="2"/>
      <c r="E4" t="s">
        <v>0</v>
      </c>
    </row>
    <row r="5" spans="1:6" ht="131.25">
      <c r="A5" s="3" t="s">
        <v>150</v>
      </c>
      <c r="B5" s="3" t="s">
        <v>151</v>
      </c>
      <c r="C5" s="31" t="s">
        <v>152</v>
      </c>
      <c r="D5" s="3" t="s">
        <v>35</v>
      </c>
      <c r="E5" s="27" t="s">
        <v>231</v>
      </c>
      <c r="F5" s="27" t="s">
        <v>234</v>
      </c>
    </row>
    <row r="6" spans="1:6" ht="56.25">
      <c r="A6" s="3" t="s">
        <v>1</v>
      </c>
      <c r="B6" s="4" t="s">
        <v>2</v>
      </c>
      <c r="C6" s="272">
        <f>C7</f>
        <v>376047</v>
      </c>
      <c r="D6" s="273">
        <v>0</v>
      </c>
      <c r="E6" s="274">
        <v>0</v>
      </c>
      <c r="F6" s="275">
        <v>0</v>
      </c>
    </row>
    <row r="7" spans="1:6" ht="37.5">
      <c r="A7" s="5" t="s">
        <v>3</v>
      </c>
      <c r="B7" s="6" t="s">
        <v>282</v>
      </c>
      <c r="C7" s="273">
        <f>C11+C15</f>
        <v>376047</v>
      </c>
      <c r="D7" s="273" t="e">
        <f>D8+D12</f>
        <v>#REF!</v>
      </c>
      <c r="E7" s="274">
        <v>0</v>
      </c>
      <c r="F7" s="276">
        <v>0</v>
      </c>
    </row>
    <row r="8" spans="1:6" ht="18.75">
      <c r="A8" s="5" t="s">
        <v>4</v>
      </c>
      <c r="B8" s="6" t="s">
        <v>5</v>
      </c>
      <c r="C8" s="277">
        <f>C9</f>
        <v>-4972200</v>
      </c>
      <c r="D8" s="278" t="e">
        <f t="shared" ref="C8:F10" si="0">D9</f>
        <v>#REF!</v>
      </c>
      <c r="E8" s="279">
        <f t="shared" si="0"/>
        <v>-4497500</v>
      </c>
      <c r="F8" s="280">
        <f t="shared" si="0"/>
        <v>-4635400</v>
      </c>
    </row>
    <row r="9" spans="1:6" ht="37.5">
      <c r="A9" s="5" t="s">
        <v>6</v>
      </c>
      <c r="B9" s="6" t="s">
        <v>7</v>
      </c>
      <c r="C9" s="277">
        <f t="shared" si="0"/>
        <v>-4972200</v>
      </c>
      <c r="D9" s="278" t="e">
        <f t="shared" si="0"/>
        <v>#REF!</v>
      </c>
      <c r="E9" s="279">
        <f t="shared" si="0"/>
        <v>-4497500</v>
      </c>
      <c r="F9" s="280">
        <f t="shared" si="0"/>
        <v>-4635400</v>
      </c>
    </row>
    <row r="10" spans="1:6" ht="37.5">
      <c r="A10" s="5" t="s">
        <v>8</v>
      </c>
      <c r="B10" s="6" t="s">
        <v>9</v>
      </c>
      <c r="C10" s="277">
        <f t="shared" si="0"/>
        <v>-4972200</v>
      </c>
      <c r="D10" s="281" t="e">
        <f t="shared" si="0"/>
        <v>#REF!</v>
      </c>
      <c r="E10" s="279">
        <f t="shared" si="0"/>
        <v>-4497500</v>
      </c>
      <c r="F10" s="280">
        <f t="shared" si="0"/>
        <v>-4635400</v>
      </c>
    </row>
    <row r="11" spans="1:6" ht="37.5">
      <c r="A11" s="5" t="s">
        <v>10</v>
      </c>
      <c r="B11" s="6" t="s">
        <v>232</v>
      </c>
      <c r="C11" s="277">
        <f>-'Приложение 2'!C10</f>
        <v>-4972200</v>
      </c>
      <c r="D11" s="278" t="e">
        <f>-#REF!</f>
        <v>#REF!</v>
      </c>
      <c r="E11" s="279">
        <f>-'Приложение 2'!D10</f>
        <v>-4497500</v>
      </c>
      <c r="F11" s="280">
        <f>-'Приложение 2'!E10</f>
        <v>-4635400</v>
      </c>
    </row>
    <row r="12" spans="1:6" ht="18.75">
      <c r="A12" s="5" t="s">
        <v>11</v>
      </c>
      <c r="B12" s="6" t="s">
        <v>12</v>
      </c>
      <c r="C12" s="278">
        <f t="shared" ref="C12:F14" si="1">C13</f>
        <v>5348247</v>
      </c>
      <c r="D12" s="278" t="e">
        <f t="shared" si="1"/>
        <v>#REF!</v>
      </c>
      <c r="E12" s="282">
        <f t="shared" si="1"/>
        <v>4497500</v>
      </c>
      <c r="F12" s="283">
        <f t="shared" si="1"/>
        <v>4635400</v>
      </c>
    </row>
    <row r="13" spans="1:6" ht="37.5">
      <c r="A13" s="5" t="s">
        <v>13</v>
      </c>
      <c r="B13" s="6" t="s">
        <v>14</v>
      </c>
      <c r="C13" s="281">
        <f t="shared" si="1"/>
        <v>5348247</v>
      </c>
      <c r="D13" s="278" t="e">
        <f t="shared" si="1"/>
        <v>#REF!</v>
      </c>
      <c r="E13" s="282">
        <f t="shared" si="1"/>
        <v>4497500</v>
      </c>
      <c r="F13" s="283">
        <f t="shared" si="1"/>
        <v>4635400</v>
      </c>
    </row>
    <row r="14" spans="1:6" ht="37.5">
      <c r="A14" s="5" t="s">
        <v>15</v>
      </c>
      <c r="B14" s="6" t="s">
        <v>16</v>
      </c>
      <c r="C14" s="278">
        <f t="shared" si="1"/>
        <v>5348247</v>
      </c>
      <c r="D14" s="284" t="e">
        <f t="shared" si="1"/>
        <v>#REF!</v>
      </c>
      <c r="E14" s="282">
        <f t="shared" si="1"/>
        <v>4497500</v>
      </c>
      <c r="F14" s="283">
        <f t="shared" si="1"/>
        <v>4635400</v>
      </c>
    </row>
    <row r="15" spans="1:6" ht="37.5">
      <c r="A15" s="5" t="s">
        <v>17</v>
      </c>
      <c r="B15" s="6" t="s">
        <v>233</v>
      </c>
      <c r="C15" s="278">
        <f>'Приложение 5'!Q9</f>
        <v>5348247</v>
      </c>
      <c r="D15" s="285" t="e">
        <f>'[1]Приложение 6'!E32</f>
        <v>#REF!</v>
      </c>
      <c r="E15" s="283">
        <f>'Приложение 5'!R9</f>
        <v>4497500</v>
      </c>
      <c r="F15" s="283">
        <f>'Приложение 5'!S9</f>
        <v>4635400</v>
      </c>
    </row>
    <row r="16" spans="1:6" ht="37.5">
      <c r="A16" s="419" t="s">
        <v>283</v>
      </c>
      <c r="B16" s="126" t="s">
        <v>153</v>
      </c>
      <c r="C16" s="127">
        <f>C6</f>
        <v>376047</v>
      </c>
      <c r="D16" s="127">
        <v>0</v>
      </c>
      <c r="E16" s="127">
        <v>0</v>
      </c>
      <c r="F16" s="127">
        <v>0</v>
      </c>
    </row>
    <row r="17" spans="1:4" ht="18.75">
      <c r="A17" s="7"/>
      <c r="B17" s="8"/>
      <c r="C17" s="9"/>
      <c r="D17" s="9"/>
    </row>
    <row r="18" spans="1:4" ht="18.75">
      <c r="A18" s="7"/>
      <c r="B18" s="8"/>
      <c r="C18" s="9"/>
      <c r="D18" s="9"/>
    </row>
    <row r="19" spans="1:4" ht="18.75">
      <c r="A19" s="7"/>
      <c r="B19" s="8"/>
      <c r="C19" s="9"/>
      <c r="D19" s="9"/>
    </row>
    <row r="20" spans="1:4">
      <c r="C20" s="10"/>
      <c r="D20" s="10"/>
    </row>
    <row r="21" spans="1:4">
      <c r="C21" s="10"/>
      <c r="D21" s="10"/>
    </row>
    <row r="22" spans="1:4">
      <c r="C22" s="10"/>
      <c r="D22" s="10"/>
    </row>
    <row r="23" spans="1:4">
      <c r="C23" s="10"/>
      <c r="D23" s="10"/>
    </row>
    <row r="24" spans="1:4">
      <c r="C24" s="10"/>
      <c r="D24" s="10"/>
    </row>
    <row r="25" spans="1:4">
      <c r="C25" s="10"/>
      <c r="D25" s="10"/>
    </row>
    <row r="26" spans="1:4">
      <c r="C26" s="10"/>
      <c r="D26" s="10"/>
    </row>
    <row r="27" spans="1:4">
      <c r="C27" s="10"/>
      <c r="D27" s="10"/>
    </row>
    <row r="28" spans="1:4">
      <c r="C28" s="10"/>
      <c r="D28" s="10"/>
    </row>
    <row r="29" spans="1:4">
      <c r="C29" s="10"/>
      <c r="D29" s="10"/>
    </row>
    <row r="30" spans="1:4">
      <c r="C30" s="10"/>
      <c r="D30" s="10"/>
    </row>
    <row r="31" spans="1:4">
      <c r="C31" s="10"/>
      <c r="D31" s="10"/>
    </row>
  </sheetData>
  <mergeCells count="2">
    <mergeCell ref="A3:D3"/>
    <mergeCell ref="C1:F2"/>
  </mergeCells>
  <phoneticPr fontId="10" type="noConversion"/>
  <pageMargins left="0.78740157480314965" right="0.78740157480314965" top="0.78740157480314965" bottom="0.78740157480314965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0"/>
  <sheetViews>
    <sheetView zoomScaleNormal="100" workbookViewId="0">
      <selection activeCell="A8" sqref="A8:E70"/>
    </sheetView>
  </sheetViews>
  <sheetFormatPr defaultRowHeight="12.75"/>
  <cols>
    <col min="1" max="1" width="33.85546875" customWidth="1"/>
    <col min="2" max="2" width="49.140625" customWidth="1"/>
    <col min="3" max="3" width="15.28515625" customWidth="1"/>
    <col min="4" max="4" width="15.5703125" customWidth="1"/>
    <col min="5" max="5" width="18" customWidth="1"/>
  </cols>
  <sheetData>
    <row r="1" spans="1:5">
      <c r="A1" s="29"/>
      <c r="B1" s="29"/>
      <c r="C1" s="448" t="s">
        <v>299</v>
      </c>
      <c r="D1" s="448"/>
      <c r="E1" s="448"/>
    </row>
    <row r="2" spans="1:5">
      <c r="A2" s="29"/>
      <c r="B2" s="29"/>
      <c r="C2" s="448"/>
      <c r="D2" s="448"/>
      <c r="E2" s="448"/>
    </row>
    <row r="3" spans="1:5">
      <c r="A3" s="29"/>
      <c r="B3" s="29"/>
      <c r="C3" s="448"/>
      <c r="D3" s="448"/>
      <c r="E3" s="448"/>
    </row>
    <row r="4" spans="1:5">
      <c r="A4" s="29"/>
      <c r="B4" s="29"/>
      <c r="C4" s="448"/>
      <c r="D4" s="448"/>
      <c r="E4" s="448"/>
    </row>
    <row r="5" spans="1:5">
      <c r="A5" s="29"/>
      <c r="B5" s="29"/>
      <c r="C5" s="448"/>
      <c r="D5" s="448"/>
      <c r="E5" s="448"/>
    </row>
    <row r="6" spans="1:5" ht="37.5" customHeight="1">
      <c r="A6" s="446" t="s">
        <v>235</v>
      </c>
      <c r="B6" s="447"/>
      <c r="C6" s="447"/>
      <c r="D6" s="447"/>
      <c r="E6" s="447"/>
    </row>
    <row r="7" spans="1:5" ht="13.5" thickBot="1">
      <c r="A7" s="29"/>
      <c r="B7" s="29"/>
      <c r="C7" s="29"/>
      <c r="D7" s="29"/>
      <c r="E7" s="30" t="s">
        <v>0</v>
      </c>
    </row>
    <row r="8" spans="1:5" ht="29.25" thickBot="1">
      <c r="A8" s="128" t="s">
        <v>154</v>
      </c>
      <c r="B8" s="128" t="s">
        <v>155</v>
      </c>
      <c r="C8" s="129">
        <v>2023</v>
      </c>
      <c r="D8" s="129">
        <v>2024</v>
      </c>
      <c r="E8" s="130">
        <v>2025</v>
      </c>
    </row>
    <row r="9" spans="1:5" ht="15" customHeight="1">
      <c r="A9" s="221">
        <v>1</v>
      </c>
      <c r="B9" s="233">
        <v>2</v>
      </c>
      <c r="C9" s="234">
        <v>3</v>
      </c>
      <c r="D9" s="234" t="s">
        <v>39</v>
      </c>
      <c r="E9" s="235">
        <v>5</v>
      </c>
    </row>
    <row r="10" spans="1:5" ht="21" customHeight="1">
      <c r="A10" s="222" t="s">
        <v>40</v>
      </c>
      <c r="B10" s="131" t="s">
        <v>156</v>
      </c>
      <c r="C10" s="132">
        <f>C11+C51</f>
        <v>4972200</v>
      </c>
      <c r="D10" s="132">
        <f>D11+D51</f>
        <v>4497500</v>
      </c>
      <c r="E10" s="236">
        <f>E11+E51</f>
        <v>4635400</v>
      </c>
    </row>
    <row r="11" spans="1:5" ht="15" customHeight="1">
      <c r="A11" s="223" t="s">
        <v>42</v>
      </c>
      <c r="B11" s="213" t="s">
        <v>41</v>
      </c>
      <c r="C11" s="214">
        <f>C12+C18+C28+C36+C47</f>
        <v>1314000</v>
      </c>
      <c r="D11" s="214">
        <f>D12+D18+D28+D36</f>
        <v>1363000</v>
      </c>
      <c r="E11" s="237">
        <f>E12+E18+E28+E36</f>
        <v>1439000</v>
      </c>
    </row>
    <row r="12" spans="1:5" ht="15.75" customHeight="1">
      <c r="A12" s="223" t="s">
        <v>44</v>
      </c>
      <c r="B12" s="213" t="s">
        <v>43</v>
      </c>
      <c r="C12" s="215">
        <f>C13</f>
        <v>169000</v>
      </c>
      <c r="D12" s="215">
        <f>D13</f>
        <v>206000</v>
      </c>
      <c r="E12" s="238">
        <f>E13</f>
        <v>262000</v>
      </c>
    </row>
    <row r="13" spans="1:5" ht="15" customHeight="1">
      <c r="A13" s="224" t="s">
        <v>46</v>
      </c>
      <c r="B13" s="133" t="s">
        <v>45</v>
      </c>
      <c r="C13" s="134">
        <f>C14+C16</f>
        <v>169000</v>
      </c>
      <c r="D13" s="134">
        <f>D14+D16</f>
        <v>206000</v>
      </c>
      <c r="E13" s="135">
        <f>E14+E16</f>
        <v>262000</v>
      </c>
    </row>
    <row r="14" spans="1:5" ht="59.25" customHeight="1">
      <c r="A14" s="224" t="s">
        <v>48</v>
      </c>
      <c r="B14" s="133" t="s">
        <v>47</v>
      </c>
      <c r="C14" s="134">
        <f>C15</f>
        <v>169000</v>
      </c>
      <c r="D14" s="134">
        <f>D15</f>
        <v>206000</v>
      </c>
      <c r="E14" s="135">
        <f>E15</f>
        <v>262000</v>
      </c>
    </row>
    <row r="15" spans="1:5" ht="71.25" customHeight="1">
      <c r="A15" s="225">
        <v>1.8210102010011002E+17</v>
      </c>
      <c r="B15" s="133" t="s">
        <v>236</v>
      </c>
      <c r="C15" s="134">
        <v>169000</v>
      </c>
      <c r="D15" s="134">
        <v>206000</v>
      </c>
      <c r="E15" s="135">
        <v>262000</v>
      </c>
    </row>
    <row r="16" spans="1:5" ht="35.25" hidden="1" customHeight="1">
      <c r="A16" s="224" t="s">
        <v>131</v>
      </c>
      <c r="B16" s="133" t="s">
        <v>130</v>
      </c>
      <c r="C16" s="134">
        <f>C17</f>
        <v>0</v>
      </c>
      <c r="D16" s="134">
        <f>D17</f>
        <v>0</v>
      </c>
      <c r="E16" s="135">
        <f>E17</f>
        <v>0</v>
      </c>
    </row>
    <row r="17" spans="1:5" ht="37.5" hidden="1" customHeight="1">
      <c r="A17" s="286">
        <v>1.8210102030011001E+19</v>
      </c>
      <c r="B17" s="133" t="s">
        <v>237</v>
      </c>
      <c r="C17" s="134">
        <v>0</v>
      </c>
      <c r="D17" s="134">
        <v>0</v>
      </c>
      <c r="E17" s="135">
        <v>0</v>
      </c>
    </row>
    <row r="18" spans="1:5" ht="24" customHeight="1">
      <c r="A18" s="223" t="s">
        <v>50</v>
      </c>
      <c r="B18" s="213" t="s">
        <v>49</v>
      </c>
      <c r="C18" s="215">
        <f>C19</f>
        <v>618000</v>
      </c>
      <c r="D18" s="215">
        <f>D19</f>
        <v>649000</v>
      </c>
      <c r="E18" s="238">
        <f>E19</f>
        <v>680000</v>
      </c>
    </row>
    <row r="19" spans="1:5" ht="26.25" customHeight="1">
      <c r="A19" s="225" t="s">
        <v>52</v>
      </c>
      <c r="B19" s="133" t="s">
        <v>51</v>
      </c>
      <c r="C19" s="134">
        <f>C20+C22+C25+C26</f>
        <v>618000</v>
      </c>
      <c r="D19" s="134">
        <f>D20+D22+D24+D26</f>
        <v>649000</v>
      </c>
      <c r="E19" s="135">
        <f>E20+E22+E24+E27</f>
        <v>680000</v>
      </c>
    </row>
    <row r="20" spans="1:5" ht="49.5" customHeight="1">
      <c r="A20" s="225">
        <v>1.821030223001E+17</v>
      </c>
      <c r="B20" s="133" t="s">
        <v>129</v>
      </c>
      <c r="C20" s="134">
        <f>C21</f>
        <v>293000</v>
      </c>
      <c r="D20" s="134">
        <f>D21</f>
        <v>310000</v>
      </c>
      <c r="E20" s="135">
        <f>E21</f>
        <v>325000</v>
      </c>
    </row>
    <row r="21" spans="1:5" ht="71.25" customHeight="1">
      <c r="A21" s="225">
        <v>1.821030223101E+17</v>
      </c>
      <c r="B21" s="133" t="s">
        <v>128</v>
      </c>
      <c r="C21" s="134">
        <v>293000</v>
      </c>
      <c r="D21" s="134">
        <v>310000</v>
      </c>
      <c r="E21" s="135">
        <v>325000</v>
      </c>
    </row>
    <row r="22" spans="1:5" ht="56.25" customHeight="1">
      <c r="A22" s="225">
        <v>1.821030224001E+17</v>
      </c>
      <c r="B22" s="133" t="s">
        <v>127</v>
      </c>
      <c r="C22" s="134">
        <f>C23</f>
        <v>2000</v>
      </c>
      <c r="D22" s="134">
        <f>D23</f>
        <v>2000</v>
      </c>
      <c r="E22" s="135">
        <f>E23</f>
        <v>2000</v>
      </c>
    </row>
    <row r="23" spans="1:5" ht="79.5" customHeight="1">
      <c r="A23" s="225">
        <v>1.821030224101E+17</v>
      </c>
      <c r="B23" s="133" t="s">
        <v>126</v>
      </c>
      <c r="C23" s="134">
        <v>2000</v>
      </c>
      <c r="D23" s="134">
        <v>2000</v>
      </c>
      <c r="E23" s="135">
        <v>2000</v>
      </c>
    </row>
    <row r="24" spans="1:5" ht="48" customHeight="1">
      <c r="A24" s="225">
        <v>1.821030225001E+17</v>
      </c>
      <c r="B24" s="133" t="s">
        <v>53</v>
      </c>
      <c r="C24" s="134">
        <f>C25</f>
        <v>362000</v>
      </c>
      <c r="D24" s="134">
        <f>D25</f>
        <v>378000</v>
      </c>
      <c r="E24" s="135">
        <f>E25</f>
        <v>393000</v>
      </c>
    </row>
    <row r="25" spans="1:5" ht="70.5" customHeight="1">
      <c r="A25" s="225">
        <v>1.821030225101E+17</v>
      </c>
      <c r="B25" s="133" t="s">
        <v>125</v>
      </c>
      <c r="C25" s="134">
        <v>362000</v>
      </c>
      <c r="D25" s="134">
        <v>378000</v>
      </c>
      <c r="E25" s="135">
        <v>393000</v>
      </c>
    </row>
    <row r="26" spans="1:5" ht="46.5" customHeight="1">
      <c r="A26" s="225">
        <v>1.821030226001E+17</v>
      </c>
      <c r="B26" s="133" t="s">
        <v>124</v>
      </c>
      <c r="C26" s="134">
        <f>C27</f>
        <v>-39000</v>
      </c>
      <c r="D26" s="134">
        <f>D27</f>
        <v>-41000</v>
      </c>
      <c r="E26" s="135">
        <f>E27</f>
        <v>-40000</v>
      </c>
    </row>
    <row r="27" spans="1:5" ht="71.25" customHeight="1">
      <c r="A27" s="225">
        <v>1.821030226101E+17</v>
      </c>
      <c r="B27" s="133" t="s">
        <v>123</v>
      </c>
      <c r="C27" s="134">
        <v>-39000</v>
      </c>
      <c r="D27" s="134">
        <v>-41000</v>
      </c>
      <c r="E27" s="135">
        <v>-40000</v>
      </c>
    </row>
    <row r="28" spans="1:5" ht="17.25" customHeight="1">
      <c r="A28" s="223" t="s">
        <v>55</v>
      </c>
      <c r="B28" s="213" t="s">
        <v>54</v>
      </c>
      <c r="C28" s="215">
        <f>C31+C33</f>
        <v>60000</v>
      </c>
      <c r="D28" s="215">
        <f>D31+D33</f>
        <v>63000</v>
      </c>
      <c r="E28" s="238">
        <f>E31+E33</f>
        <v>65000</v>
      </c>
    </row>
    <row r="29" spans="1:5" ht="36.75" hidden="1" customHeight="1">
      <c r="A29" s="224" t="s">
        <v>81</v>
      </c>
      <c r="B29" s="133" t="s">
        <v>121</v>
      </c>
      <c r="C29" s="134">
        <f>C30</f>
        <v>0</v>
      </c>
      <c r="D29" s="134">
        <f>D30</f>
        <v>0</v>
      </c>
      <c r="E29" s="135">
        <f>E30</f>
        <v>0</v>
      </c>
    </row>
    <row r="30" spans="1:5" ht="36" hidden="1" customHeight="1">
      <c r="A30" s="224" t="s">
        <v>238</v>
      </c>
      <c r="B30" s="133" t="s">
        <v>121</v>
      </c>
      <c r="C30" s="134">
        <f t="shared" ref="C30:E31" si="0">C31</f>
        <v>0</v>
      </c>
      <c r="D30" s="134">
        <f t="shared" si="0"/>
        <v>0</v>
      </c>
      <c r="E30" s="135">
        <f t="shared" si="0"/>
        <v>0</v>
      </c>
    </row>
    <row r="31" spans="1:5" ht="37.5" hidden="1" customHeight="1">
      <c r="A31" s="224" t="s">
        <v>122</v>
      </c>
      <c r="B31" s="133" t="s">
        <v>121</v>
      </c>
      <c r="C31" s="134">
        <f t="shared" si="0"/>
        <v>0</v>
      </c>
      <c r="D31" s="134">
        <f t="shared" si="0"/>
        <v>0</v>
      </c>
      <c r="E31" s="135">
        <f t="shared" si="0"/>
        <v>0</v>
      </c>
    </row>
    <row r="32" spans="1:5" ht="47.25" hidden="1" customHeight="1">
      <c r="A32" s="225">
        <v>1.8210501021011002E+17</v>
      </c>
      <c r="B32" s="133" t="s">
        <v>239</v>
      </c>
      <c r="C32" s="134">
        <v>0</v>
      </c>
      <c r="D32" s="134">
        <v>0</v>
      </c>
      <c r="E32" s="135">
        <v>0</v>
      </c>
    </row>
    <row r="33" spans="1:5" ht="14.25" customHeight="1">
      <c r="A33" s="224" t="s">
        <v>57</v>
      </c>
      <c r="B33" s="133" t="s">
        <v>56</v>
      </c>
      <c r="C33" s="134">
        <f t="shared" ref="C33:E34" si="1">C34</f>
        <v>60000</v>
      </c>
      <c r="D33" s="134">
        <f t="shared" si="1"/>
        <v>63000</v>
      </c>
      <c r="E33" s="135">
        <f t="shared" si="1"/>
        <v>65000</v>
      </c>
    </row>
    <row r="34" spans="1:5" ht="15" customHeight="1">
      <c r="A34" s="224" t="s">
        <v>58</v>
      </c>
      <c r="B34" s="133" t="s">
        <v>56</v>
      </c>
      <c r="C34" s="134">
        <f t="shared" si="1"/>
        <v>60000</v>
      </c>
      <c r="D34" s="134">
        <f t="shared" si="1"/>
        <v>63000</v>
      </c>
      <c r="E34" s="135">
        <f t="shared" si="1"/>
        <v>65000</v>
      </c>
    </row>
    <row r="35" spans="1:5" ht="21.75" customHeight="1">
      <c r="A35" s="225">
        <v>1.8210503010011002E+17</v>
      </c>
      <c r="B35" s="133" t="s">
        <v>240</v>
      </c>
      <c r="C35" s="134">
        <v>60000</v>
      </c>
      <c r="D35" s="134">
        <v>63000</v>
      </c>
      <c r="E35" s="135">
        <v>65000</v>
      </c>
    </row>
    <row r="36" spans="1:5" ht="14.25" customHeight="1">
      <c r="A36" s="223" t="s">
        <v>60</v>
      </c>
      <c r="B36" s="213" t="s">
        <v>59</v>
      </c>
      <c r="C36" s="215">
        <f>C37+C40</f>
        <v>467000</v>
      </c>
      <c r="D36" s="215">
        <f>D37+D40</f>
        <v>445000</v>
      </c>
      <c r="E36" s="238">
        <f>E37+E40</f>
        <v>432000</v>
      </c>
    </row>
    <row r="37" spans="1:5" ht="18" customHeight="1">
      <c r="A37" s="224" t="s">
        <v>62</v>
      </c>
      <c r="B37" s="133" t="s">
        <v>61</v>
      </c>
      <c r="C37" s="134">
        <f t="shared" ref="C37:E38" si="2">C38</f>
        <v>26000</v>
      </c>
      <c r="D37" s="134">
        <f t="shared" si="2"/>
        <v>26000</v>
      </c>
      <c r="E37" s="135">
        <f t="shared" si="2"/>
        <v>26000</v>
      </c>
    </row>
    <row r="38" spans="1:5" ht="36.75" customHeight="1">
      <c r="A38" s="224" t="s">
        <v>64</v>
      </c>
      <c r="B38" s="133" t="s">
        <v>63</v>
      </c>
      <c r="C38" s="134">
        <f t="shared" si="2"/>
        <v>26000</v>
      </c>
      <c r="D38" s="134">
        <f t="shared" si="2"/>
        <v>26000</v>
      </c>
      <c r="E38" s="135">
        <f t="shared" si="2"/>
        <v>26000</v>
      </c>
    </row>
    <row r="39" spans="1:5" ht="58.5" customHeight="1">
      <c r="A39" s="226">
        <v>1.8210601030100998E+17</v>
      </c>
      <c r="B39" s="133" t="s">
        <v>292</v>
      </c>
      <c r="C39" s="134">
        <v>26000</v>
      </c>
      <c r="D39" s="134">
        <v>26000</v>
      </c>
      <c r="E39" s="135">
        <v>26000</v>
      </c>
    </row>
    <row r="40" spans="1:5" ht="13.5" customHeight="1">
      <c r="A40" s="224" t="s">
        <v>66</v>
      </c>
      <c r="B40" s="133" t="s">
        <v>65</v>
      </c>
      <c r="C40" s="134">
        <f>C44+C41</f>
        <v>441000</v>
      </c>
      <c r="D40" s="134">
        <f>D44+D41</f>
        <v>419000</v>
      </c>
      <c r="E40" s="135">
        <f>E44+E41</f>
        <v>406000</v>
      </c>
    </row>
    <row r="41" spans="1:5" ht="13.5" customHeight="1">
      <c r="A41" s="224" t="s">
        <v>241</v>
      </c>
      <c r="B41" s="133" t="s">
        <v>242</v>
      </c>
      <c r="C41" s="134">
        <f t="shared" ref="C41:E42" si="3">C42</f>
        <v>2000</v>
      </c>
      <c r="D41" s="134">
        <f t="shared" si="3"/>
        <v>2000</v>
      </c>
      <c r="E41" s="135">
        <f t="shared" si="3"/>
        <v>10000</v>
      </c>
    </row>
    <row r="42" spans="1:5" ht="27.75" customHeight="1">
      <c r="A42" s="224" t="s">
        <v>243</v>
      </c>
      <c r="B42" s="133" t="s">
        <v>244</v>
      </c>
      <c r="C42" s="134">
        <f t="shared" si="3"/>
        <v>2000</v>
      </c>
      <c r="D42" s="134">
        <f t="shared" si="3"/>
        <v>2000</v>
      </c>
      <c r="E42" s="135">
        <f t="shared" si="3"/>
        <v>10000</v>
      </c>
    </row>
    <row r="43" spans="1:5" ht="48" customHeight="1">
      <c r="A43" s="225">
        <v>1.8210606033100998E+17</v>
      </c>
      <c r="B43" s="133" t="s">
        <v>245</v>
      </c>
      <c r="C43" s="134">
        <v>2000</v>
      </c>
      <c r="D43" s="134">
        <v>2000</v>
      </c>
      <c r="E43" s="135">
        <v>10000</v>
      </c>
    </row>
    <row r="44" spans="1:5" ht="15.75" customHeight="1">
      <c r="A44" s="224" t="s">
        <v>68</v>
      </c>
      <c r="B44" s="133" t="s">
        <v>67</v>
      </c>
      <c r="C44" s="134">
        <f t="shared" ref="C44:E45" si="4">C45</f>
        <v>439000</v>
      </c>
      <c r="D44" s="134">
        <f t="shared" si="4"/>
        <v>417000</v>
      </c>
      <c r="E44" s="135">
        <f t="shared" si="4"/>
        <v>396000</v>
      </c>
    </row>
    <row r="45" spans="1:5" ht="27.75" customHeight="1">
      <c r="A45" s="224" t="s">
        <v>70</v>
      </c>
      <c r="B45" s="133" t="s">
        <v>69</v>
      </c>
      <c r="C45" s="134">
        <f t="shared" si="4"/>
        <v>439000</v>
      </c>
      <c r="D45" s="134">
        <f t="shared" si="4"/>
        <v>417000</v>
      </c>
      <c r="E45" s="135">
        <f t="shared" si="4"/>
        <v>396000</v>
      </c>
    </row>
    <row r="46" spans="1:5" ht="46.5" customHeight="1">
      <c r="A46" s="227">
        <v>1.8210606043100998E+17</v>
      </c>
      <c r="B46" s="133" t="s">
        <v>71</v>
      </c>
      <c r="C46" s="134">
        <v>439000</v>
      </c>
      <c r="D46" s="134">
        <v>417000</v>
      </c>
      <c r="E46" s="135">
        <v>396000</v>
      </c>
    </row>
    <row r="47" spans="1:5" ht="17.25" hidden="1" customHeight="1">
      <c r="A47" s="228">
        <v>0</v>
      </c>
      <c r="B47" s="213" t="s">
        <v>147</v>
      </c>
      <c r="C47" s="215">
        <f t="shared" ref="C47:E49" si="5">C48</f>
        <v>0</v>
      </c>
      <c r="D47" s="215">
        <f t="shared" si="5"/>
        <v>0</v>
      </c>
      <c r="E47" s="238">
        <f t="shared" si="5"/>
        <v>0</v>
      </c>
    </row>
    <row r="48" spans="1:5" ht="15" hidden="1" customHeight="1">
      <c r="A48" s="229">
        <v>0</v>
      </c>
      <c r="B48" s="133" t="s">
        <v>146</v>
      </c>
      <c r="C48" s="134">
        <f t="shared" si="5"/>
        <v>0</v>
      </c>
      <c r="D48" s="134">
        <f t="shared" si="5"/>
        <v>0</v>
      </c>
      <c r="E48" s="135">
        <f t="shared" si="5"/>
        <v>0</v>
      </c>
    </row>
    <row r="49" spans="1:5" ht="18.75" hidden="1" customHeight="1">
      <c r="A49" s="287">
        <v>1.24117150301E+17</v>
      </c>
      <c r="B49" s="133" t="s">
        <v>144</v>
      </c>
      <c r="C49" s="134">
        <f t="shared" si="5"/>
        <v>0</v>
      </c>
      <c r="D49" s="134">
        <f t="shared" si="5"/>
        <v>0</v>
      </c>
      <c r="E49" s="135">
        <f t="shared" si="5"/>
        <v>0</v>
      </c>
    </row>
    <row r="50" spans="1:5" ht="25.5" hidden="1" customHeight="1">
      <c r="A50" s="288">
        <v>0</v>
      </c>
      <c r="B50" s="133" t="s">
        <v>145</v>
      </c>
      <c r="C50" s="134">
        <v>0</v>
      </c>
      <c r="D50" s="134">
        <v>0</v>
      </c>
      <c r="E50" s="135">
        <v>0</v>
      </c>
    </row>
    <row r="51" spans="1:5" ht="19.5" customHeight="1">
      <c r="A51" s="223" t="s">
        <v>73</v>
      </c>
      <c r="B51" s="213" t="s">
        <v>72</v>
      </c>
      <c r="C51" s="214">
        <f>C52</f>
        <v>3658200</v>
      </c>
      <c r="D51" s="214">
        <f>D52</f>
        <v>3134500</v>
      </c>
      <c r="E51" s="237">
        <f>E52</f>
        <v>3196400</v>
      </c>
    </row>
    <row r="52" spans="1:5" ht="23.25" customHeight="1">
      <c r="A52" s="224" t="s">
        <v>75</v>
      </c>
      <c r="B52" s="133" t="s">
        <v>74</v>
      </c>
      <c r="C52" s="134">
        <f>C53+C66+C68+C62</f>
        <v>3658200</v>
      </c>
      <c r="D52" s="134">
        <f>D53+D66</f>
        <v>3134500</v>
      </c>
      <c r="E52" s="135">
        <f>E53+E66+E62</f>
        <v>3196400</v>
      </c>
    </row>
    <row r="53" spans="1:5" ht="18" customHeight="1">
      <c r="A53" s="224" t="s">
        <v>120</v>
      </c>
      <c r="B53" s="133" t="s">
        <v>76</v>
      </c>
      <c r="C53" s="136">
        <f>C54+C58+C56+C60</f>
        <v>3261700</v>
      </c>
      <c r="D53" s="134">
        <f>D55+D59</f>
        <v>3000000</v>
      </c>
      <c r="E53" s="135">
        <f>E54+E58</f>
        <v>3057000</v>
      </c>
    </row>
    <row r="54" spans="1:5" ht="17.25" customHeight="1">
      <c r="A54" s="224" t="s">
        <v>211</v>
      </c>
      <c r="B54" s="133" t="s">
        <v>77</v>
      </c>
      <c r="C54" s="136">
        <f>C55</f>
        <v>2896000</v>
      </c>
      <c r="D54" s="134">
        <f>D55</f>
        <v>2965000</v>
      </c>
      <c r="E54" s="135">
        <f>E55</f>
        <v>3022000</v>
      </c>
    </row>
    <row r="55" spans="1:5" ht="23.25" customHeight="1">
      <c r="A55" s="230">
        <v>1.24202150011E+17</v>
      </c>
      <c r="B55" s="133" t="s">
        <v>210</v>
      </c>
      <c r="C55" s="136">
        <v>2896000</v>
      </c>
      <c r="D55" s="134">
        <v>2965000</v>
      </c>
      <c r="E55" s="135">
        <v>3022000</v>
      </c>
    </row>
    <row r="56" spans="1:5" ht="24.75" hidden="1" customHeight="1">
      <c r="A56" s="224" t="s">
        <v>246</v>
      </c>
      <c r="B56" s="133" t="s">
        <v>247</v>
      </c>
      <c r="C56" s="136">
        <f>C57</f>
        <v>0</v>
      </c>
      <c r="D56" s="134">
        <f>D57</f>
        <v>0</v>
      </c>
      <c r="E56" s="135">
        <f>E57</f>
        <v>0</v>
      </c>
    </row>
    <row r="57" spans="1:5" ht="24.75" hidden="1" customHeight="1">
      <c r="A57" s="230">
        <v>1.2420215002100001E+19</v>
      </c>
      <c r="B57" s="133" t="s">
        <v>78</v>
      </c>
      <c r="C57" s="136">
        <v>0</v>
      </c>
      <c r="D57" s="134">
        <v>0</v>
      </c>
      <c r="E57" s="135">
        <v>0</v>
      </c>
    </row>
    <row r="58" spans="1:5" ht="36" customHeight="1">
      <c r="A58" s="224" t="s">
        <v>140</v>
      </c>
      <c r="B58" s="133" t="s">
        <v>248</v>
      </c>
      <c r="C58" s="136">
        <f>C59</f>
        <v>35000</v>
      </c>
      <c r="D58" s="134">
        <f>D59</f>
        <v>35000</v>
      </c>
      <c r="E58" s="135">
        <f>E59</f>
        <v>35000</v>
      </c>
    </row>
    <row r="59" spans="1:5" ht="24" customHeight="1">
      <c r="A59" s="230">
        <v>1.24202160011E+17</v>
      </c>
      <c r="B59" s="133" t="s">
        <v>141</v>
      </c>
      <c r="C59" s="136">
        <v>35000</v>
      </c>
      <c r="D59" s="134">
        <v>35000</v>
      </c>
      <c r="E59" s="135">
        <v>35000</v>
      </c>
    </row>
    <row r="60" spans="1:5" ht="24" customHeight="1">
      <c r="A60" s="224" t="s">
        <v>277</v>
      </c>
      <c r="B60" s="289" t="s">
        <v>278</v>
      </c>
      <c r="C60" s="136">
        <f>C61</f>
        <v>330700</v>
      </c>
      <c r="D60" s="134">
        <v>0</v>
      </c>
      <c r="E60" s="135">
        <v>0</v>
      </c>
    </row>
    <row r="61" spans="1:5" ht="24" customHeight="1">
      <c r="A61" s="230">
        <v>1.24202199991E+17</v>
      </c>
      <c r="B61" s="289" t="s">
        <v>279</v>
      </c>
      <c r="C61" s="136">
        <v>330700</v>
      </c>
      <c r="D61" s="134">
        <v>0</v>
      </c>
      <c r="E61" s="135">
        <v>0</v>
      </c>
    </row>
    <row r="62" spans="1:5" ht="22.5" hidden="1">
      <c r="A62" s="224" t="s">
        <v>249</v>
      </c>
      <c r="B62" s="133" t="s">
        <v>213</v>
      </c>
      <c r="C62" s="134">
        <f t="shared" ref="C62:E63" si="6">C63</f>
        <v>0</v>
      </c>
      <c r="D62" s="134">
        <f t="shared" si="6"/>
        <v>0</v>
      </c>
      <c r="E62" s="135">
        <f t="shared" si="6"/>
        <v>0</v>
      </c>
    </row>
    <row r="63" spans="1:5" hidden="1">
      <c r="A63" s="224" t="s">
        <v>250</v>
      </c>
      <c r="B63" s="133" t="s">
        <v>143</v>
      </c>
      <c r="C63" s="134">
        <f t="shared" si="6"/>
        <v>0</v>
      </c>
      <c r="D63" s="134">
        <f t="shared" si="6"/>
        <v>0</v>
      </c>
      <c r="E63" s="135">
        <f t="shared" si="6"/>
        <v>0</v>
      </c>
    </row>
    <row r="64" spans="1:5" hidden="1">
      <c r="A64" s="230">
        <v>1.24202299991E+17</v>
      </c>
      <c r="B64" s="133" t="s">
        <v>142</v>
      </c>
      <c r="C64" s="134">
        <v>0</v>
      </c>
      <c r="D64" s="134">
        <v>0</v>
      </c>
      <c r="E64" s="135">
        <v>0</v>
      </c>
    </row>
    <row r="65" spans="1:5">
      <c r="A65" s="224" t="s">
        <v>251</v>
      </c>
      <c r="B65" s="289" t="s">
        <v>79</v>
      </c>
      <c r="C65" s="134">
        <f>C67</f>
        <v>128500</v>
      </c>
      <c r="D65" s="134">
        <f>D67</f>
        <v>134500</v>
      </c>
      <c r="E65" s="135">
        <f>E67</f>
        <v>139400</v>
      </c>
    </row>
    <row r="66" spans="1:5" ht="33.75">
      <c r="A66" s="224" t="s">
        <v>119</v>
      </c>
      <c r="B66" s="133" t="s">
        <v>252</v>
      </c>
      <c r="C66" s="134">
        <f>C67</f>
        <v>128500</v>
      </c>
      <c r="D66" s="134">
        <f>D67</f>
        <v>134500</v>
      </c>
      <c r="E66" s="135">
        <f>E67</f>
        <v>139400</v>
      </c>
    </row>
    <row r="67" spans="1:5" ht="33.75">
      <c r="A67" s="231">
        <v>1.24202351181E+17</v>
      </c>
      <c r="B67" s="216" t="s">
        <v>253</v>
      </c>
      <c r="C67" s="217">
        <v>128500</v>
      </c>
      <c r="D67" s="217">
        <v>134500</v>
      </c>
      <c r="E67" s="218">
        <v>139400</v>
      </c>
    </row>
    <row r="68" spans="1:5">
      <c r="A68" s="231" t="s">
        <v>220</v>
      </c>
      <c r="B68" s="219" t="s">
        <v>80</v>
      </c>
      <c r="C68" s="220">
        <f>C69</f>
        <v>268000</v>
      </c>
      <c r="D68" s="220">
        <v>0</v>
      </c>
      <c r="E68" s="220">
        <v>0</v>
      </c>
    </row>
    <row r="69" spans="1:5">
      <c r="A69" s="231" t="s">
        <v>221</v>
      </c>
      <c r="B69" s="219" t="s">
        <v>222</v>
      </c>
      <c r="C69" s="290">
        <f>C70</f>
        <v>268000</v>
      </c>
      <c r="D69" s="220">
        <v>0</v>
      </c>
      <c r="E69" s="220">
        <v>0</v>
      </c>
    </row>
    <row r="70" spans="1:5" ht="23.25" thickBot="1">
      <c r="A70" s="232">
        <v>1.24202499991E+17</v>
      </c>
      <c r="B70" s="239" t="s">
        <v>223</v>
      </c>
      <c r="C70" s="240">
        <v>268000</v>
      </c>
      <c r="D70" s="240">
        <v>0</v>
      </c>
      <c r="E70" s="240">
        <v>0</v>
      </c>
    </row>
  </sheetData>
  <mergeCells count="2">
    <mergeCell ref="A6:E6"/>
    <mergeCell ref="C1:E5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zoomScale="90" zoomScaleNormal="90" workbookViewId="0">
      <selection activeCell="A6" sqref="A6:G28"/>
    </sheetView>
  </sheetViews>
  <sheetFormatPr defaultRowHeight="12.75"/>
  <cols>
    <col min="1" max="1" width="72.140625" customWidth="1"/>
    <col min="2" max="3" width="11.140625" customWidth="1"/>
    <col min="4" max="4" width="19" customWidth="1"/>
    <col min="5" max="5" width="16" hidden="1" customWidth="1"/>
    <col min="6" max="6" width="18.5703125" customWidth="1"/>
    <col min="7" max="7" width="18.42578125" customWidth="1"/>
  </cols>
  <sheetData>
    <row r="1" spans="1:7" ht="18.75">
      <c r="A1" s="1" t="s">
        <v>18</v>
      </c>
      <c r="D1" s="445" t="s">
        <v>301</v>
      </c>
      <c r="E1" s="445"/>
      <c r="F1" s="445"/>
      <c r="G1" s="445"/>
    </row>
    <row r="2" spans="1:7" ht="18.75">
      <c r="A2" s="1" t="s">
        <v>19</v>
      </c>
      <c r="D2" s="445"/>
      <c r="E2" s="445"/>
      <c r="F2" s="445"/>
      <c r="G2" s="445"/>
    </row>
    <row r="3" spans="1:7" ht="33.75" customHeight="1">
      <c r="A3" s="1"/>
      <c r="D3" s="445"/>
      <c r="E3" s="445"/>
      <c r="F3" s="445"/>
      <c r="G3" s="445"/>
    </row>
    <row r="4" spans="1:7" ht="43.5" customHeight="1">
      <c r="A4" s="449" t="s">
        <v>306</v>
      </c>
      <c r="B4" s="449"/>
      <c r="C4" s="449"/>
      <c r="D4" s="449"/>
      <c r="E4" s="449"/>
      <c r="F4" s="450"/>
      <c r="G4" s="450"/>
    </row>
    <row r="5" spans="1:7" ht="20.25" customHeight="1">
      <c r="A5" s="451"/>
      <c r="B5" s="451"/>
      <c r="C5" s="451"/>
      <c r="D5" s="451"/>
      <c r="E5" s="451"/>
      <c r="F5" s="452"/>
      <c r="G5" s="452"/>
    </row>
    <row r="6" spans="1:7" ht="18.75">
      <c r="A6" s="12" t="s">
        <v>157</v>
      </c>
      <c r="B6" s="11" t="s">
        <v>83</v>
      </c>
      <c r="C6" s="11" t="s">
        <v>84</v>
      </c>
      <c r="D6" s="3">
        <v>2023</v>
      </c>
      <c r="E6" s="3" t="s">
        <v>36</v>
      </c>
      <c r="F6" s="27">
        <v>2024</v>
      </c>
      <c r="G6" s="28">
        <v>2025</v>
      </c>
    </row>
    <row r="7" spans="1:7" ht="18.75">
      <c r="A7" s="14" t="s">
        <v>20</v>
      </c>
      <c r="B7" s="13" t="s">
        <v>158</v>
      </c>
      <c r="C7" s="13" t="s">
        <v>159</v>
      </c>
      <c r="D7" s="335">
        <f>D8+D9+D10+D15+D14</f>
        <v>2265520.11</v>
      </c>
      <c r="E7" s="335" t="e">
        <f>E8+#REF!+E9+E10+#REF!</f>
        <v>#REF!</v>
      </c>
      <c r="F7" s="336">
        <f>F8+F9+F10+F15+F14</f>
        <v>2064800</v>
      </c>
      <c r="G7" s="336">
        <f>G8+G9+G15+G10+G14</f>
        <v>2206800</v>
      </c>
    </row>
    <row r="8" spans="1:7" ht="37.5">
      <c r="A8" s="16" t="s">
        <v>21</v>
      </c>
      <c r="B8" s="15" t="s">
        <v>158</v>
      </c>
      <c r="C8" s="15" t="s">
        <v>160</v>
      </c>
      <c r="D8" s="337">
        <f>'Приложение 5'!Q16</f>
        <v>738200</v>
      </c>
      <c r="E8" s="337"/>
      <c r="F8" s="337">
        <f>'Приложение 5'!R11</f>
        <v>800000</v>
      </c>
      <c r="G8" s="338">
        <f>'Приложение 5'!S11</f>
        <v>800000</v>
      </c>
    </row>
    <row r="9" spans="1:7" ht="75">
      <c r="A9" s="16" t="s">
        <v>22</v>
      </c>
      <c r="B9" s="15" t="s">
        <v>158</v>
      </c>
      <c r="C9" s="15" t="s">
        <v>161</v>
      </c>
      <c r="D9" s="337">
        <f>'Приложение 5'!Q19</f>
        <v>1503020.1099999999</v>
      </c>
      <c r="E9" s="337"/>
      <c r="F9" s="337">
        <f>'Приложение 5'!R19</f>
        <v>1240500</v>
      </c>
      <c r="G9" s="338">
        <f>'Приложение 5'!S19</f>
        <v>1382500</v>
      </c>
    </row>
    <row r="10" spans="1:7" ht="56.25">
      <c r="A10" s="16" t="s">
        <v>138</v>
      </c>
      <c r="B10" s="15" t="s">
        <v>158</v>
      </c>
      <c r="C10" s="15" t="s">
        <v>162</v>
      </c>
      <c r="D10" s="337">
        <f>'Приложение 5'!Q34</f>
        <v>18300</v>
      </c>
      <c r="E10" s="339"/>
      <c r="F10" s="340">
        <f>'Приложение 5'!R34</f>
        <v>18300</v>
      </c>
      <c r="G10" s="341">
        <f>'Приложение 5'!S34</f>
        <v>18300</v>
      </c>
    </row>
    <row r="11" spans="1:7" ht="18.75" hidden="1">
      <c r="A11" s="17" t="s">
        <v>23</v>
      </c>
      <c r="B11" s="15" t="s">
        <v>33</v>
      </c>
      <c r="C11" s="15" t="s">
        <v>33</v>
      </c>
      <c r="D11" s="337"/>
      <c r="E11" s="337"/>
      <c r="F11" s="340"/>
      <c r="G11" s="341"/>
    </row>
    <row r="12" spans="1:7" ht="18.75" hidden="1">
      <c r="A12" s="14" t="s">
        <v>25</v>
      </c>
      <c r="B12" s="13" t="s">
        <v>24</v>
      </c>
      <c r="C12" s="13" t="s">
        <v>24</v>
      </c>
      <c r="D12" s="336"/>
      <c r="E12" s="336"/>
      <c r="F12" s="340"/>
      <c r="G12" s="341"/>
    </row>
    <row r="13" spans="1:7" ht="18.75" hidden="1">
      <c r="A13" s="17" t="s">
        <v>27</v>
      </c>
      <c r="B13" s="15" t="s">
        <v>26</v>
      </c>
      <c r="C13" s="15" t="s">
        <v>26</v>
      </c>
      <c r="D13" s="337"/>
      <c r="E13" s="342"/>
      <c r="F13" s="340"/>
      <c r="G13" s="341"/>
    </row>
    <row r="14" spans="1:7" ht="18.75">
      <c r="A14" s="17" t="s">
        <v>260</v>
      </c>
      <c r="B14" s="15" t="s">
        <v>158</v>
      </c>
      <c r="C14" s="15" t="s">
        <v>267</v>
      </c>
      <c r="D14" s="337">
        <f>'Приложение 5'!Q40</f>
        <v>5000</v>
      </c>
      <c r="E14" s="340"/>
      <c r="F14" s="337">
        <f>'Приложение 5'!R40</f>
        <v>5000</v>
      </c>
      <c r="G14" s="337">
        <f>'Приложение 5'!S40</f>
        <v>5000</v>
      </c>
    </row>
    <row r="15" spans="1:7" ht="18.75">
      <c r="A15" s="16" t="s">
        <v>23</v>
      </c>
      <c r="B15" s="15" t="s">
        <v>158</v>
      </c>
      <c r="C15" s="15" t="s">
        <v>163</v>
      </c>
      <c r="D15" s="337">
        <f>'Приложение 5'!Q45</f>
        <v>1000</v>
      </c>
      <c r="E15" s="339"/>
      <c r="F15" s="337">
        <f>'Приложение 5'!R45</f>
        <v>1000</v>
      </c>
      <c r="G15" s="337">
        <f>'Приложение 5'!S45</f>
        <v>1000</v>
      </c>
    </row>
    <row r="16" spans="1:7" s="26" customFormat="1" ht="18.75">
      <c r="A16" s="19" t="s">
        <v>25</v>
      </c>
      <c r="B16" s="25" t="s">
        <v>160</v>
      </c>
      <c r="C16" s="25" t="s">
        <v>159</v>
      </c>
      <c r="D16" s="336">
        <f>D17</f>
        <v>128500</v>
      </c>
      <c r="E16" s="335">
        <f>E17</f>
        <v>0</v>
      </c>
      <c r="F16" s="336">
        <f>F17</f>
        <v>134500</v>
      </c>
      <c r="G16" s="343">
        <f>G17</f>
        <v>139400</v>
      </c>
    </row>
    <row r="17" spans="1:7" s="23" customFormat="1" ht="18.75">
      <c r="A17" s="24" t="s">
        <v>27</v>
      </c>
      <c r="B17" s="15" t="s">
        <v>160</v>
      </c>
      <c r="C17" s="15" t="s">
        <v>164</v>
      </c>
      <c r="D17" s="337">
        <f>'Приложение 5'!Q54</f>
        <v>128500</v>
      </c>
      <c r="E17" s="337"/>
      <c r="F17" s="337">
        <f>'Приложение 5'!R54</f>
        <v>134500</v>
      </c>
      <c r="G17" s="338">
        <f>'Приложение 5'!S55</f>
        <v>139400</v>
      </c>
    </row>
    <row r="18" spans="1:7" ht="37.5">
      <c r="A18" s="18" t="s">
        <v>28</v>
      </c>
      <c r="B18" s="13" t="s">
        <v>164</v>
      </c>
      <c r="C18" s="13" t="s">
        <v>159</v>
      </c>
      <c r="D18" s="344">
        <f>D19+D20</f>
        <v>96625</v>
      </c>
      <c r="E18" s="344" t="e">
        <f>#REF!+E19</f>
        <v>#REF!</v>
      </c>
      <c r="F18" s="336">
        <f>F19+F20</f>
        <v>42000</v>
      </c>
      <c r="G18" s="343">
        <f>G19+G20</f>
        <v>42000</v>
      </c>
    </row>
    <row r="19" spans="1:7" ht="56.25">
      <c r="A19" s="17" t="s">
        <v>268</v>
      </c>
      <c r="B19" s="15" t="s">
        <v>164</v>
      </c>
      <c r="C19" s="15" t="s">
        <v>165</v>
      </c>
      <c r="D19" s="345">
        <f>'Приложение 5'!Q70</f>
        <v>95000</v>
      </c>
      <c r="E19" s="345"/>
      <c r="F19" s="337">
        <f>'Приложение 5'!R70</f>
        <v>40000</v>
      </c>
      <c r="G19" s="338">
        <f>'Приложение 5'!S70</f>
        <v>40000</v>
      </c>
    </row>
    <row r="20" spans="1:7" ht="37.5">
      <c r="A20" s="17" t="s">
        <v>137</v>
      </c>
      <c r="B20" s="15" t="s">
        <v>164</v>
      </c>
      <c r="C20" s="15" t="s">
        <v>166</v>
      </c>
      <c r="D20" s="345">
        <f>'Приложение 5'!Q73</f>
        <v>1625</v>
      </c>
      <c r="E20" s="345"/>
      <c r="F20" s="337">
        <f>'Приложение 5'!R73</f>
        <v>2000</v>
      </c>
      <c r="G20" s="338">
        <f>'Приложение 5'!S73</f>
        <v>2000</v>
      </c>
    </row>
    <row r="21" spans="1:7" ht="18.75">
      <c r="A21" s="14" t="s">
        <v>34</v>
      </c>
      <c r="B21" s="13" t="s">
        <v>161</v>
      </c>
      <c r="C21" s="13" t="s">
        <v>159</v>
      </c>
      <c r="D21" s="344">
        <f>'Приложение 5'!Q85</f>
        <v>738986.21</v>
      </c>
      <c r="E21" s="344" t="e">
        <f>E22+#REF!</f>
        <v>#REF!</v>
      </c>
      <c r="F21" s="336">
        <f>F22</f>
        <v>649000</v>
      </c>
      <c r="G21" s="343">
        <f>G22</f>
        <v>680000</v>
      </c>
    </row>
    <row r="22" spans="1:7" s="22" customFormat="1" ht="18.75">
      <c r="A22" s="21" t="s">
        <v>37</v>
      </c>
      <c r="B22" s="20" t="s">
        <v>161</v>
      </c>
      <c r="C22" s="20" t="s">
        <v>167</v>
      </c>
      <c r="D22" s="346">
        <f>'Приложение 5'!Q90</f>
        <v>678986.21</v>
      </c>
      <c r="E22" s="346"/>
      <c r="F22" s="337">
        <f>'Приложение 5'!R86</f>
        <v>649000</v>
      </c>
      <c r="G22" s="338">
        <f>'Приложение 5'!S86</f>
        <v>680000</v>
      </c>
    </row>
    <row r="23" spans="1:7" s="22" customFormat="1" ht="18.75">
      <c r="A23" s="21" t="s">
        <v>280</v>
      </c>
      <c r="B23" s="20" t="s">
        <v>161</v>
      </c>
      <c r="C23" s="20" t="s">
        <v>284</v>
      </c>
      <c r="D23" s="346">
        <f>'Приложение 5'!Q101</f>
        <v>60000</v>
      </c>
      <c r="E23" s="346"/>
      <c r="F23" s="337">
        <f>'Приложение 5'!R101</f>
        <v>0</v>
      </c>
      <c r="G23" s="338">
        <f>'Приложение 5'!S101</f>
        <v>0</v>
      </c>
    </row>
    <row r="24" spans="1:7" ht="18.75">
      <c r="A24" s="14" t="s">
        <v>29</v>
      </c>
      <c r="B24" s="13" t="s">
        <v>168</v>
      </c>
      <c r="C24" s="13" t="s">
        <v>159</v>
      </c>
      <c r="D24" s="344">
        <f>D25</f>
        <v>30000</v>
      </c>
      <c r="E24" s="344">
        <f>E25</f>
        <v>0</v>
      </c>
      <c r="F24" s="336">
        <f>F25</f>
        <v>0</v>
      </c>
      <c r="G24" s="343">
        <f>G25</f>
        <v>0</v>
      </c>
    </row>
    <row r="25" spans="1:7" ht="18.75">
      <c r="A25" s="21" t="s">
        <v>30</v>
      </c>
      <c r="B25" s="20" t="s">
        <v>168</v>
      </c>
      <c r="C25" s="20" t="s">
        <v>164</v>
      </c>
      <c r="D25" s="348">
        <f>'Приложение 5'!Q115</f>
        <v>30000</v>
      </c>
      <c r="E25" s="348"/>
      <c r="F25" s="340">
        <f>'Приложение 5'!R115</f>
        <v>0</v>
      </c>
      <c r="G25" s="341">
        <f>'Приложение 5'!S115</f>
        <v>0</v>
      </c>
    </row>
    <row r="26" spans="1:7" ht="18.75">
      <c r="A26" s="19" t="s">
        <v>117</v>
      </c>
      <c r="B26" s="13" t="s">
        <v>169</v>
      </c>
      <c r="C26" s="13" t="s">
        <v>159</v>
      </c>
      <c r="D26" s="344">
        <f>D27</f>
        <v>2088615.68</v>
      </c>
      <c r="E26" s="344">
        <f>E27</f>
        <v>0</v>
      </c>
      <c r="F26" s="336">
        <f>F27</f>
        <v>1607200</v>
      </c>
      <c r="G26" s="336">
        <f>G27</f>
        <v>1567200</v>
      </c>
    </row>
    <row r="27" spans="1:7" ht="18.75">
      <c r="A27" s="17" t="s">
        <v>118</v>
      </c>
      <c r="B27" s="15" t="s">
        <v>169</v>
      </c>
      <c r="C27" s="15" t="s">
        <v>158</v>
      </c>
      <c r="D27" s="345">
        <f>'Приложение 5'!Q123</f>
        <v>2088615.68</v>
      </c>
      <c r="E27" s="345"/>
      <c r="F27" s="337">
        <f>'Приложение 5'!R123</f>
        <v>1607200</v>
      </c>
      <c r="G27" s="338">
        <f>'Приложение 5'!S123</f>
        <v>1567200</v>
      </c>
    </row>
    <row r="28" spans="1:7" ht="18.75">
      <c r="A28" s="19" t="s">
        <v>32</v>
      </c>
      <c r="B28" s="434" t="s">
        <v>283</v>
      </c>
      <c r="C28" s="434" t="s">
        <v>283</v>
      </c>
      <c r="D28" s="347">
        <f>D7+D16+D18+D21+D26+D24</f>
        <v>5348247</v>
      </c>
      <c r="E28" s="347" t="e">
        <f>E7+E13+E19+E24+#REF!+E26+#REF!+#REF!+E21+#REF!</f>
        <v>#REF!</v>
      </c>
      <c r="F28" s="335">
        <f>F7+F16+F18+F21+F24+F26</f>
        <v>4497500</v>
      </c>
      <c r="G28" s="349">
        <f>G7+G16+G18+G21+G24+G26</f>
        <v>4635400</v>
      </c>
    </row>
  </sheetData>
  <mergeCells count="2">
    <mergeCell ref="A4:G5"/>
    <mergeCell ref="D1:G3"/>
  </mergeCells>
  <phoneticPr fontId="10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26"/>
  <sheetViews>
    <sheetView topLeftCell="L1" zoomScale="130" zoomScaleNormal="130" workbookViewId="0">
      <selection activeCell="B8" sqref="B8:V120"/>
    </sheetView>
  </sheetViews>
  <sheetFormatPr defaultRowHeight="15.75"/>
  <cols>
    <col min="1" max="1" width="10" style="34" hidden="1" customWidth="1"/>
    <col min="2" max="3" width="10.28515625" style="34" hidden="1" customWidth="1"/>
    <col min="4" max="4" width="5.5703125" style="34" hidden="1" customWidth="1"/>
    <col min="5" max="10" width="10.28515625" style="34" hidden="1" customWidth="1"/>
    <col min="11" max="11" width="83.5703125" style="34" customWidth="1"/>
    <col min="12" max="12" width="5.28515625" style="34" customWidth="1"/>
    <col min="13" max="13" width="5.85546875" style="34" customWidth="1"/>
    <col min="14" max="14" width="6.42578125" style="34" customWidth="1"/>
    <col min="15" max="15" width="4.7109375" style="34" customWidth="1"/>
    <col min="16" max="16" width="4.85546875" style="34" customWidth="1"/>
    <col min="17" max="17" width="10.28515625" style="34" hidden="1" customWidth="1"/>
    <col min="18" max="18" width="9.140625" style="34"/>
    <col min="19" max="19" width="2.28515625" style="34" customWidth="1"/>
    <col min="20" max="20" width="8.85546875" style="34" customWidth="1"/>
    <col min="21" max="21" width="2" style="34" customWidth="1"/>
    <col min="22" max="22" width="13.85546875" style="34" customWidth="1"/>
    <col min="23" max="16384" width="9.140625" style="34"/>
  </cols>
  <sheetData>
    <row r="1" spans="1:22" ht="15.75" customHeight="1">
      <c r="A1" s="32"/>
      <c r="B1" s="32"/>
      <c r="C1" s="489"/>
      <c r="D1" s="489"/>
      <c r="E1" s="489"/>
      <c r="F1" s="489"/>
      <c r="G1" s="32"/>
      <c r="H1" s="489"/>
      <c r="I1" s="489"/>
      <c r="J1" s="489"/>
      <c r="K1" s="489"/>
      <c r="L1" s="32"/>
      <c r="M1" s="32"/>
      <c r="N1" s="32"/>
      <c r="O1" s="489"/>
      <c r="P1" s="489"/>
      <c r="Q1" s="664" t="s">
        <v>302</v>
      </c>
      <c r="R1" s="664"/>
      <c r="S1" s="664"/>
      <c r="T1" s="664"/>
      <c r="U1" s="664"/>
      <c r="V1" s="664"/>
    </row>
    <row r="2" spans="1:22" ht="18" customHeight="1">
      <c r="A2" s="32"/>
      <c r="B2" s="32"/>
      <c r="C2" s="489"/>
      <c r="D2" s="489"/>
      <c r="E2" s="489"/>
      <c r="F2" s="489"/>
      <c r="G2" s="32"/>
      <c r="H2" s="489"/>
      <c r="I2" s="489"/>
      <c r="J2" s="489"/>
      <c r="K2" s="489"/>
      <c r="L2" s="32"/>
      <c r="M2" s="32"/>
      <c r="N2" s="32"/>
      <c r="O2" s="489"/>
      <c r="P2" s="489"/>
      <c r="Q2" s="664"/>
      <c r="R2" s="664"/>
      <c r="S2" s="664"/>
      <c r="T2" s="664"/>
      <c r="U2" s="664"/>
      <c r="V2" s="664"/>
    </row>
    <row r="3" spans="1:22" ht="13.5" customHeight="1">
      <c r="A3" s="32"/>
      <c r="B3" s="32"/>
      <c r="C3" s="489"/>
      <c r="D3" s="489"/>
      <c r="E3" s="489"/>
      <c r="F3" s="489"/>
      <c r="G3" s="32"/>
      <c r="H3" s="489"/>
      <c r="I3" s="489"/>
      <c r="J3" s="489"/>
      <c r="K3" s="489"/>
      <c r="L3" s="32"/>
      <c r="M3" s="32"/>
      <c r="N3" s="32"/>
      <c r="O3" s="489"/>
      <c r="P3" s="489"/>
      <c r="Q3" s="664"/>
      <c r="R3" s="664"/>
      <c r="S3" s="664"/>
      <c r="T3" s="664"/>
      <c r="U3" s="664"/>
      <c r="V3" s="664"/>
    </row>
    <row r="4" spans="1:22" ht="12" customHeight="1">
      <c r="A4" s="32"/>
      <c r="B4" s="32"/>
      <c r="C4" s="489"/>
      <c r="D4" s="489"/>
      <c r="E4" s="489"/>
      <c r="F4" s="489"/>
      <c r="G4" s="32"/>
      <c r="H4" s="489"/>
      <c r="I4" s="489"/>
      <c r="J4" s="489"/>
      <c r="K4" s="489"/>
      <c r="L4" s="32"/>
      <c r="M4" s="32"/>
      <c r="N4" s="32"/>
      <c r="O4" s="489"/>
      <c r="P4" s="489"/>
      <c r="Q4" s="664"/>
      <c r="R4" s="664"/>
      <c r="S4" s="664"/>
      <c r="T4" s="664"/>
      <c r="U4" s="664"/>
      <c r="V4" s="664"/>
    </row>
    <row r="5" spans="1:22" hidden="1">
      <c r="A5" s="32"/>
      <c r="B5" s="32"/>
      <c r="C5" s="489"/>
      <c r="D5" s="489"/>
      <c r="E5" s="489"/>
      <c r="F5" s="489"/>
      <c r="G5" s="32"/>
      <c r="H5" s="489"/>
      <c r="I5" s="489"/>
      <c r="J5" s="489"/>
      <c r="K5" s="489"/>
      <c r="L5" s="32"/>
      <c r="M5" s="32"/>
      <c r="N5" s="32"/>
      <c r="O5" s="489"/>
      <c r="P5" s="489"/>
      <c r="Q5" s="489"/>
      <c r="R5" s="489"/>
      <c r="S5" s="489"/>
      <c r="T5" s="489"/>
      <c r="U5" s="489"/>
      <c r="V5" s="489"/>
    </row>
    <row r="6" spans="1:22" ht="54" customHeight="1">
      <c r="A6" s="665" t="s">
        <v>293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  <c r="R6" s="665"/>
      <c r="S6" s="665"/>
      <c r="T6" s="665"/>
      <c r="U6" s="665"/>
      <c r="V6" s="665"/>
    </row>
    <row r="7" spans="1:22" ht="10.5" customHeight="1" thickBot="1">
      <c r="A7" s="35"/>
      <c r="B7" s="666"/>
      <c r="C7" s="666"/>
      <c r="D7" s="666"/>
      <c r="E7" s="666"/>
      <c r="F7" s="666"/>
      <c r="G7" s="666"/>
      <c r="H7" s="666"/>
      <c r="I7" s="666"/>
      <c r="J7" s="666"/>
      <c r="K7" s="666"/>
      <c r="L7" s="666"/>
      <c r="M7" s="666"/>
      <c r="N7" s="666"/>
      <c r="O7" s="666"/>
      <c r="P7" s="667"/>
      <c r="Q7" s="667"/>
      <c r="R7" s="652"/>
      <c r="S7" s="652"/>
      <c r="T7" s="653"/>
      <c r="U7" s="653"/>
      <c r="V7" s="36" t="s">
        <v>0</v>
      </c>
    </row>
    <row r="8" spans="1:22" ht="18.75" customHeight="1" thickTop="1" thickBot="1">
      <c r="A8" s="37"/>
      <c r="B8" s="645" t="s">
        <v>38</v>
      </c>
      <c r="C8" s="646"/>
      <c r="D8" s="646"/>
      <c r="E8" s="646"/>
      <c r="F8" s="646"/>
      <c r="G8" s="646"/>
      <c r="H8" s="646"/>
      <c r="I8" s="646"/>
      <c r="J8" s="646"/>
      <c r="K8" s="647"/>
      <c r="L8" s="137" t="s">
        <v>83</v>
      </c>
      <c r="M8" s="137" t="s">
        <v>84</v>
      </c>
      <c r="N8" s="648" t="s">
        <v>85</v>
      </c>
      <c r="O8" s="649"/>
      <c r="P8" s="648" t="s">
        <v>86</v>
      </c>
      <c r="Q8" s="649"/>
      <c r="R8" s="645">
        <v>2023</v>
      </c>
      <c r="S8" s="650"/>
      <c r="T8" s="651">
        <v>2024</v>
      </c>
      <c r="U8" s="650"/>
      <c r="V8" s="138">
        <v>2025</v>
      </c>
    </row>
    <row r="9" spans="1:22" ht="14.25" customHeight="1" thickTop="1">
      <c r="A9" s="538"/>
      <c r="B9" s="654" t="s">
        <v>87</v>
      </c>
      <c r="C9" s="655"/>
      <c r="D9" s="655"/>
      <c r="E9" s="655"/>
      <c r="F9" s="655"/>
      <c r="G9" s="655"/>
      <c r="H9" s="655"/>
      <c r="I9" s="655"/>
      <c r="J9" s="655"/>
      <c r="K9" s="656"/>
      <c r="L9" s="657">
        <v>1</v>
      </c>
      <c r="M9" s="657">
        <v>0</v>
      </c>
      <c r="N9" s="658">
        <v>0</v>
      </c>
      <c r="O9" s="659"/>
      <c r="P9" s="660">
        <v>0</v>
      </c>
      <c r="Q9" s="661"/>
      <c r="R9" s="662">
        <f>R11+R18+R30+R41+R36</f>
        <v>2265520.11</v>
      </c>
      <c r="S9" s="663"/>
      <c r="T9" s="662">
        <f>T11+T18+T41+T30+T36</f>
        <v>2064800</v>
      </c>
      <c r="U9" s="663"/>
      <c r="V9" s="628">
        <f>V11+V18+V41+V30+V36</f>
        <v>2206800</v>
      </c>
    </row>
    <row r="10" spans="1:22" ht="4.5" customHeight="1" thickBot="1">
      <c r="A10" s="538"/>
      <c r="B10" s="609"/>
      <c r="C10" s="498"/>
      <c r="D10" s="498"/>
      <c r="E10" s="498"/>
      <c r="F10" s="498"/>
      <c r="G10" s="498"/>
      <c r="H10" s="498"/>
      <c r="I10" s="498"/>
      <c r="J10" s="498"/>
      <c r="K10" s="610"/>
      <c r="L10" s="631"/>
      <c r="M10" s="631"/>
      <c r="N10" s="634"/>
      <c r="O10" s="635"/>
      <c r="P10" s="643"/>
      <c r="Q10" s="644"/>
      <c r="R10" s="638"/>
      <c r="S10" s="639"/>
      <c r="T10" s="638"/>
      <c r="U10" s="639"/>
      <c r="V10" s="629"/>
    </row>
    <row r="11" spans="1:22" ht="24.75" customHeight="1">
      <c r="A11" s="538"/>
      <c r="B11" s="539"/>
      <c r="C11" s="494" t="s">
        <v>88</v>
      </c>
      <c r="D11" s="495"/>
      <c r="E11" s="495"/>
      <c r="F11" s="495"/>
      <c r="G11" s="495"/>
      <c r="H11" s="495"/>
      <c r="I11" s="495"/>
      <c r="J11" s="495"/>
      <c r="K11" s="608"/>
      <c r="L11" s="630">
        <v>1</v>
      </c>
      <c r="M11" s="630">
        <v>2</v>
      </c>
      <c r="N11" s="632">
        <v>0</v>
      </c>
      <c r="O11" s="633"/>
      <c r="P11" s="641">
        <v>0</v>
      </c>
      <c r="Q11" s="642"/>
      <c r="R11" s="636">
        <f>R13</f>
        <v>738200</v>
      </c>
      <c r="S11" s="637"/>
      <c r="T11" s="636">
        <f>T13</f>
        <v>800000</v>
      </c>
      <c r="U11" s="637"/>
      <c r="V11" s="640">
        <f>V13</f>
        <v>800000</v>
      </c>
    </row>
    <row r="12" spans="1:22" ht="3.75" customHeight="1" thickBot="1">
      <c r="A12" s="538"/>
      <c r="B12" s="540"/>
      <c r="C12" s="497"/>
      <c r="D12" s="498"/>
      <c r="E12" s="498"/>
      <c r="F12" s="498"/>
      <c r="G12" s="498"/>
      <c r="H12" s="498"/>
      <c r="I12" s="498"/>
      <c r="J12" s="498"/>
      <c r="K12" s="610"/>
      <c r="L12" s="631"/>
      <c r="M12" s="631"/>
      <c r="N12" s="634"/>
      <c r="O12" s="635"/>
      <c r="P12" s="643"/>
      <c r="Q12" s="644"/>
      <c r="R12" s="638"/>
      <c r="S12" s="639"/>
      <c r="T12" s="638"/>
      <c r="U12" s="639"/>
      <c r="V12" s="629"/>
    </row>
    <row r="13" spans="1:22" ht="27" customHeight="1" thickBot="1">
      <c r="A13" s="38"/>
      <c r="B13" s="142"/>
      <c r="C13" s="511"/>
      <c r="D13" s="512"/>
      <c r="E13" s="515" t="s">
        <v>269</v>
      </c>
      <c r="F13" s="516"/>
      <c r="G13" s="516"/>
      <c r="H13" s="516"/>
      <c r="I13" s="516"/>
      <c r="J13" s="516"/>
      <c r="K13" s="517"/>
      <c r="L13" s="40">
        <v>1</v>
      </c>
      <c r="M13" s="40">
        <v>2</v>
      </c>
      <c r="N13" s="464">
        <v>5500000000</v>
      </c>
      <c r="O13" s="465"/>
      <c r="P13" s="455">
        <v>0</v>
      </c>
      <c r="Q13" s="456"/>
      <c r="R13" s="459">
        <f>R15</f>
        <v>738200</v>
      </c>
      <c r="S13" s="477"/>
      <c r="T13" s="459">
        <f>T15</f>
        <v>800000</v>
      </c>
      <c r="U13" s="477"/>
      <c r="V13" s="148">
        <f>V15</f>
        <v>800000</v>
      </c>
    </row>
    <row r="14" spans="1:22" ht="15.75" customHeight="1" thickBot="1">
      <c r="A14" s="38"/>
      <c r="B14" s="142"/>
      <c r="C14" s="143"/>
      <c r="D14" s="144"/>
      <c r="E14" s="145"/>
      <c r="F14" s="146"/>
      <c r="G14" s="146"/>
      <c r="H14" s="146"/>
      <c r="I14" s="146"/>
      <c r="J14" s="146"/>
      <c r="K14" s="147" t="s">
        <v>285</v>
      </c>
      <c r="L14" s="40">
        <v>1</v>
      </c>
      <c r="M14" s="40">
        <v>2</v>
      </c>
      <c r="N14" s="464">
        <v>5540000000</v>
      </c>
      <c r="O14" s="483"/>
      <c r="P14" s="455">
        <v>0</v>
      </c>
      <c r="Q14" s="456"/>
      <c r="R14" s="459">
        <f>R15</f>
        <v>738200</v>
      </c>
      <c r="S14" s="482"/>
      <c r="T14" s="459">
        <f>T15</f>
        <v>800000</v>
      </c>
      <c r="U14" s="482"/>
      <c r="V14" s="148">
        <f>V15</f>
        <v>800000</v>
      </c>
    </row>
    <row r="15" spans="1:22" ht="19.5" customHeight="1" thickBot="1">
      <c r="A15" s="38"/>
      <c r="B15" s="142"/>
      <c r="C15" s="511"/>
      <c r="D15" s="512"/>
      <c r="E15" s="513"/>
      <c r="F15" s="514"/>
      <c r="G15" s="515" t="s">
        <v>258</v>
      </c>
      <c r="H15" s="516"/>
      <c r="I15" s="516"/>
      <c r="J15" s="516"/>
      <c r="K15" s="517"/>
      <c r="L15" s="40">
        <v>1</v>
      </c>
      <c r="M15" s="40">
        <v>2</v>
      </c>
      <c r="N15" s="464">
        <v>5540500000</v>
      </c>
      <c r="O15" s="465"/>
      <c r="P15" s="455">
        <v>0</v>
      </c>
      <c r="Q15" s="456"/>
      <c r="R15" s="459">
        <f>R16</f>
        <v>738200</v>
      </c>
      <c r="S15" s="477"/>
      <c r="T15" s="459">
        <f>T16</f>
        <v>800000</v>
      </c>
      <c r="U15" s="477"/>
      <c r="V15" s="148">
        <f>V16</f>
        <v>800000</v>
      </c>
    </row>
    <row r="16" spans="1:22" ht="16.5" customHeight="1" thickBot="1">
      <c r="A16" s="38"/>
      <c r="B16" s="139"/>
      <c r="C16" s="541"/>
      <c r="D16" s="542"/>
      <c r="E16" s="545"/>
      <c r="F16" s="546"/>
      <c r="G16" s="153"/>
      <c r="H16" s="551" t="s">
        <v>89</v>
      </c>
      <c r="I16" s="552"/>
      <c r="J16" s="552"/>
      <c r="K16" s="553"/>
      <c r="L16" s="61">
        <v>1</v>
      </c>
      <c r="M16" s="61">
        <v>2</v>
      </c>
      <c r="N16" s="464">
        <v>5540510010</v>
      </c>
      <c r="O16" s="465"/>
      <c r="P16" s="455">
        <v>0</v>
      </c>
      <c r="Q16" s="456"/>
      <c r="R16" s="459">
        <f>R17</f>
        <v>738200</v>
      </c>
      <c r="S16" s="477"/>
      <c r="T16" s="459">
        <f>T17</f>
        <v>800000</v>
      </c>
      <c r="U16" s="477"/>
      <c r="V16" s="157">
        <f>V17</f>
        <v>800000</v>
      </c>
    </row>
    <row r="17" spans="1:22" ht="17.25" customHeight="1" thickBot="1">
      <c r="A17" s="38"/>
      <c r="B17" s="158"/>
      <c r="C17" s="159"/>
      <c r="D17" s="160"/>
      <c r="E17" s="161"/>
      <c r="F17" s="161"/>
      <c r="G17" s="161"/>
      <c r="H17" s="162"/>
      <c r="I17" s="162"/>
      <c r="J17" s="162"/>
      <c r="K17" s="163" t="s">
        <v>90</v>
      </c>
      <c r="L17" s="164">
        <v>1</v>
      </c>
      <c r="M17" s="164">
        <v>2</v>
      </c>
      <c r="N17" s="464">
        <v>5540510010</v>
      </c>
      <c r="O17" s="465"/>
      <c r="P17" s="59">
        <v>120</v>
      </c>
      <c r="Q17" s="60"/>
      <c r="R17" s="459">
        <f>'Приложение 5'!Q16</f>
        <v>738200</v>
      </c>
      <c r="S17" s="477"/>
      <c r="T17" s="459">
        <f>'Приложение 5'!R16</f>
        <v>800000</v>
      </c>
      <c r="U17" s="477"/>
      <c r="V17" s="165">
        <f>'Приложение 5'!S16</f>
        <v>800000</v>
      </c>
    </row>
    <row r="18" spans="1:22" ht="27.75" customHeight="1" thickBot="1">
      <c r="A18" s="38"/>
      <c r="B18" s="139"/>
      <c r="C18" s="520" t="s">
        <v>91</v>
      </c>
      <c r="D18" s="521"/>
      <c r="E18" s="521"/>
      <c r="F18" s="521"/>
      <c r="G18" s="521"/>
      <c r="H18" s="521"/>
      <c r="I18" s="521"/>
      <c r="J18" s="521"/>
      <c r="K18" s="522"/>
      <c r="L18" s="140">
        <v>1</v>
      </c>
      <c r="M18" s="140">
        <v>4</v>
      </c>
      <c r="N18" s="485">
        <v>0</v>
      </c>
      <c r="O18" s="486"/>
      <c r="P18" s="523">
        <v>0</v>
      </c>
      <c r="Q18" s="524"/>
      <c r="R18" s="487">
        <f>R19</f>
        <v>1503020.1099999999</v>
      </c>
      <c r="S18" s="488"/>
      <c r="T18" s="525">
        <f>T19</f>
        <v>1240500</v>
      </c>
      <c r="U18" s="526"/>
      <c r="V18" s="166">
        <f>V19</f>
        <v>1382500</v>
      </c>
    </row>
    <row r="19" spans="1:22" ht="33" customHeight="1" thickBot="1">
      <c r="A19" s="38"/>
      <c r="B19" s="142"/>
      <c r="C19" s="511"/>
      <c r="D19" s="512"/>
      <c r="E19" s="515" t="s">
        <v>269</v>
      </c>
      <c r="F19" s="516"/>
      <c r="G19" s="516"/>
      <c r="H19" s="516"/>
      <c r="I19" s="516"/>
      <c r="J19" s="516"/>
      <c r="K19" s="517"/>
      <c r="L19" s="167">
        <v>1</v>
      </c>
      <c r="M19" s="168">
        <v>4</v>
      </c>
      <c r="N19" s="464">
        <v>5500000000</v>
      </c>
      <c r="O19" s="465"/>
      <c r="P19" s="455">
        <v>0</v>
      </c>
      <c r="Q19" s="456"/>
      <c r="R19" s="459">
        <f>R21</f>
        <v>1503020.1099999999</v>
      </c>
      <c r="S19" s="477"/>
      <c r="T19" s="453">
        <f>T21</f>
        <v>1240500</v>
      </c>
      <c r="U19" s="510"/>
      <c r="V19" s="148">
        <f>V21</f>
        <v>1382500</v>
      </c>
    </row>
    <row r="20" spans="1:22" ht="14.25" customHeight="1" thickBot="1">
      <c r="A20" s="38"/>
      <c r="B20" s="142"/>
      <c r="C20" s="143"/>
      <c r="D20" s="144"/>
      <c r="E20" s="145"/>
      <c r="F20" s="146"/>
      <c r="G20" s="146"/>
      <c r="H20" s="146"/>
      <c r="I20" s="146"/>
      <c r="J20" s="146"/>
      <c r="K20" s="147" t="s">
        <v>285</v>
      </c>
      <c r="L20" s="40">
        <v>1</v>
      </c>
      <c r="M20" s="40">
        <v>4</v>
      </c>
      <c r="N20" s="464">
        <v>5540000000</v>
      </c>
      <c r="O20" s="483"/>
      <c r="P20" s="59">
        <v>0</v>
      </c>
      <c r="Q20" s="60"/>
      <c r="R20" s="459">
        <f>R21</f>
        <v>1503020.1099999999</v>
      </c>
      <c r="S20" s="460"/>
      <c r="T20" s="453">
        <f>T21</f>
        <v>1240500</v>
      </c>
      <c r="U20" s="454"/>
      <c r="V20" s="148">
        <f>V21</f>
        <v>1382500</v>
      </c>
    </row>
    <row r="21" spans="1:22" ht="24.75" customHeight="1" thickBot="1">
      <c r="A21" s="38"/>
      <c r="B21" s="142"/>
      <c r="C21" s="511"/>
      <c r="D21" s="512"/>
      <c r="E21" s="513"/>
      <c r="F21" s="514"/>
      <c r="G21" s="515" t="s">
        <v>258</v>
      </c>
      <c r="H21" s="516"/>
      <c r="I21" s="516"/>
      <c r="J21" s="516"/>
      <c r="K21" s="517"/>
      <c r="L21" s="40">
        <v>1</v>
      </c>
      <c r="M21" s="40">
        <v>4</v>
      </c>
      <c r="N21" s="464">
        <v>5540500000</v>
      </c>
      <c r="O21" s="465"/>
      <c r="P21" s="455">
        <v>0</v>
      </c>
      <c r="Q21" s="456"/>
      <c r="R21" s="459">
        <f>R22+R28</f>
        <v>1503020.1099999999</v>
      </c>
      <c r="S21" s="477"/>
      <c r="T21" s="453">
        <f>T22+T28</f>
        <v>1240500</v>
      </c>
      <c r="U21" s="510"/>
      <c r="V21" s="148">
        <f>V22+V28</f>
        <v>1382500</v>
      </c>
    </row>
    <row r="22" spans="1:22" ht="21" customHeight="1" thickBot="1">
      <c r="A22" s="38"/>
      <c r="B22" s="142"/>
      <c r="C22" s="511"/>
      <c r="D22" s="512"/>
      <c r="E22" s="513"/>
      <c r="F22" s="514"/>
      <c r="G22" s="515" t="s">
        <v>294</v>
      </c>
      <c r="H22" s="516"/>
      <c r="I22" s="516"/>
      <c r="J22" s="516"/>
      <c r="K22" s="517"/>
      <c r="L22" s="40">
        <v>1</v>
      </c>
      <c r="M22" s="40">
        <v>4</v>
      </c>
      <c r="N22" s="464">
        <v>5540510020</v>
      </c>
      <c r="O22" s="465"/>
      <c r="P22" s="455">
        <v>0</v>
      </c>
      <c r="Q22" s="456"/>
      <c r="R22" s="459">
        <f>R23+R24+R27</f>
        <v>1238430.1099999999</v>
      </c>
      <c r="S22" s="477"/>
      <c r="T22" s="459">
        <f>T23+T24+T27</f>
        <v>975910</v>
      </c>
      <c r="U22" s="477"/>
      <c r="V22" s="148">
        <f>V23+V24+V27</f>
        <v>1117910</v>
      </c>
    </row>
    <row r="23" spans="1:22" ht="17.25" customHeight="1" thickBot="1">
      <c r="A23" s="38"/>
      <c r="B23" s="142"/>
      <c r="C23" s="511"/>
      <c r="D23" s="512"/>
      <c r="E23" s="513"/>
      <c r="F23" s="514"/>
      <c r="G23" s="513"/>
      <c r="H23" s="514"/>
      <c r="I23" s="515" t="s">
        <v>90</v>
      </c>
      <c r="J23" s="516"/>
      <c r="K23" s="517"/>
      <c r="L23" s="40">
        <v>1</v>
      </c>
      <c r="M23" s="40">
        <v>4</v>
      </c>
      <c r="N23" s="464">
        <v>5540510020</v>
      </c>
      <c r="O23" s="465"/>
      <c r="P23" s="455">
        <v>120</v>
      </c>
      <c r="Q23" s="456"/>
      <c r="R23" s="459">
        <f>'Приложение 5'!Q24</f>
        <v>980000</v>
      </c>
      <c r="S23" s="477"/>
      <c r="T23" s="453">
        <f>'Приложение 5'!R24</f>
        <v>884000</v>
      </c>
      <c r="U23" s="510"/>
      <c r="V23" s="148">
        <f>'Приложение 5'!S24</f>
        <v>980000</v>
      </c>
    </row>
    <row r="24" spans="1:22" ht="17.25" customHeight="1">
      <c r="A24" s="538"/>
      <c r="B24" s="539"/>
      <c r="C24" s="541"/>
      <c r="D24" s="542"/>
      <c r="E24" s="545"/>
      <c r="F24" s="546"/>
      <c r="G24" s="545"/>
      <c r="H24" s="546"/>
      <c r="I24" s="551" t="s">
        <v>97</v>
      </c>
      <c r="J24" s="552"/>
      <c r="K24" s="553"/>
      <c r="L24" s="568">
        <v>1</v>
      </c>
      <c r="M24" s="568">
        <v>4</v>
      </c>
      <c r="N24" s="457">
        <v>5540510020</v>
      </c>
      <c r="O24" s="458"/>
      <c r="P24" s="462">
        <v>240</v>
      </c>
      <c r="Q24" s="463"/>
      <c r="R24" s="468">
        <f>'Приложение 5'!Q27</f>
        <v>224230.11</v>
      </c>
      <c r="S24" s="469"/>
      <c r="T24" s="466">
        <f>'Приложение 5'!R27</f>
        <v>57710</v>
      </c>
      <c r="U24" s="472"/>
      <c r="V24" s="557">
        <f>'Приложение 5'!S27</f>
        <v>103710</v>
      </c>
    </row>
    <row r="25" spans="1:22" ht="3.75" customHeight="1" thickBot="1">
      <c r="A25" s="538"/>
      <c r="B25" s="540"/>
      <c r="C25" s="543"/>
      <c r="D25" s="544"/>
      <c r="E25" s="547"/>
      <c r="F25" s="548"/>
      <c r="G25" s="547"/>
      <c r="H25" s="548"/>
      <c r="I25" s="554"/>
      <c r="J25" s="555"/>
      <c r="K25" s="556"/>
      <c r="L25" s="562"/>
      <c r="M25" s="562"/>
      <c r="N25" s="478"/>
      <c r="O25" s="479"/>
      <c r="P25" s="563"/>
      <c r="Q25" s="564"/>
      <c r="R25" s="470"/>
      <c r="S25" s="471"/>
      <c r="T25" s="473"/>
      <c r="U25" s="474"/>
      <c r="V25" s="558"/>
    </row>
    <row r="26" spans="1:22" ht="1.5" hidden="1" customHeight="1" thickBot="1">
      <c r="A26" s="38"/>
      <c r="B26" s="141"/>
      <c r="C26" s="511"/>
      <c r="D26" s="512"/>
      <c r="E26" s="513"/>
      <c r="F26" s="514"/>
      <c r="G26" s="513"/>
      <c r="H26" s="514"/>
      <c r="I26" s="515"/>
      <c r="J26" s="516"/>
      <c r="K26" s="517"/>
      <c r="L26" s="62"/>
      <c r="M26" s="62"/>
      <c r="N26" s="464"/>
      <c r="O26" s="465"/>
      <c r="P26" s="455"/>
      <c r="Q26" s="456"/>
      <c r="R26" s="459"/>
      <c r="S26" s="477"/>
      <c r="T26" s="453"/>
      <c r="U26" s="510"/>
      <c r="V26" s="171"/>
    </row>
    <row r="27" spans="1:22" ht="18.75" customHeight="1" thickBot="1">
      <c r="A27" s="38"/>
      <c r="B27" s="172"/>
      <c r="C27" s="173"/>
      <c r="D27" s="173"/>
      <c r="E27" s="174"/>
      <c r="F27" s="174"/>
      <c r="G27" s="174"/>
      <c r="H27" s="174"/>
      <c r="I27" s="146"/>
      <c r="J27" s="146"/>
      <c r="K27" s="147" t="s">
        <v>80</v>
      </c>
      <c r="L27" s="40">
        <v>1</v>
      </c>
      <c r="M27" s="40">
        <v>4</v>
      </c>
      <c r="N27" s="464">
        <v>5540510020</v>
      </c>
      <c r="O27" s="465"/>
      <c r="P27" s="59">
        <v>540</v>
      </c>
      <c r="Q27" s="60"/>
      <c r="R27" s="459">
        <f>'Приложение 5'!Q31</f>
        <v>34200</v>
      </c>
      <c r="S27" s="477"/>
      <c r="T27" s="453">
        <f>'Приложение 5'!R31</f>
        <v>34200</v>
      </c>
      <c r="U27" s="510"/>
      <c r="V27" s="148">
        <f>'Приложение 5'!S31</f>
        <v>34200</v>
      </c>
    </row>
    <row r="28" spans="1:22" ht="34.5" customHeight="1" thickBot="1">
      <c r="A28" s="38"/>
      <c r="B28" s="172"/>
      <c r="C28" s="173"/>
      <c r="D28" s="173"/>
      <c r="E28" s="174"/>
      <c r="F28" s="174"/>
      <c r="G28" s="174"/>
      <c r="H28" s="174"/>
      <c r="I28" s="146"/>
      <c r="J28" s="146"/>
      <c r="K28" s="268" t="s">
        <v>93</v>
      </c>
      <c r="L28" s="39">
        <v>1</v>
      </c>
      <c r="M28" s="39">
        <v>4</v>
      </c>
      <c r="N28" s="485">
        <v>5540515010</v>
      </c>
      <c r="O28" s="486"/>
      <c r="P28" s="269">
        <v>0</v>
      </c>
      <c r="Q28" s="270"/>
      <c r="R28" s="487">
        <f>R29</f>
        <v>264590</v>
      </c>
      <c r="S28" s="488"/>
      <c r="T28" s="525">
        <f>T29</f>
        <v>264590</v>
      </c>
      <c r="U28" s="526"/>
      <c r="V28" s="166">
        <f>V29</f>
        <v>264590</v>
      </c>
    </row>
    <row r="29" spans="1:22" ht="22.5" customHeight="1" thickBot="1">
      <c r="A29" s="38"/>
      <c r="B29" s="172"/>
      <c r="C29" s="173"/>
      <c r="D29" s="173"/>
      <c r="E29" s="174"/>
      <c r="F29" s="174"/>
      <c r="G29" s="174"/>
      <c r="H29" s="174"/>
      <c r="I29" s="146"/>
      <c r="J29" s="146"/>
      <c r="K29" s="147" t="s">
        <v>80</v>
      </c>
      <c r="L29" s="40">
        <v>1</v>
      </c>
      <c r="M29" s="40">
        <v>4</v>
      </c>
      <c r="N29" s="464">
        <v>5540515010</v>
      </c>
      <c r="O29" s="465"/>
      <c r="P29" s="59">
        <v>540</v>
      </c>
      <c r="Q29" s="60"/>
      <c r="R29" s="459">
        <f>'Приложение 5'!Q33</f>
        <v>264590</v>
      </c>
      <c r="S29" s="627"/>
      <c r="T29" s="453">
        <f>'Приложение 5'!R33</f>
        <v>264590</v>
      </c>
      <c r="U29" s="569"/>
      <c r="V29" s="148">
        <f>'Приложение 5'!S33</f>
        <v>264590</v>
      </c>
    </row>
    <row r="30" spans="1:22" ht="22.5" customHeight="1" thickBot="1">
      <c r="A30" s="38"/>
      <c r="B30" s="172"/>
      <c r="C30" s="173"/>
      <c r="D30" s="173"/>
      <c r="E30" s="174"/>
      <c r="F30" s="174"/>
      <c r="G30" s="174"/>
      <c r="H30" s="174"/>
      <c r="I30" s="146"/>
      <c r="J30" s="146"/>
      <c r="K30" s="268" t="s">
        <v>138</v>
      </c>
      <c r="L30" s="39">
        <v>1</v>
      </c>
      <c r="M30" s="39">
        <v>6</v>
      </c>
      <c r="N30" s="485">
        <v>0</v>
      </c>
      <c r="O30" s="486"/>
      <c r="P30" s="269">
        <v>0</v>
      </c>
      <c r="Q30" s="270"/>
      <c r="R30" s="487">
        <f>R35</f>
        <v>18300</v>
      </c>
      <c r="S30" s="572"/>
      <c r="T30" s="525">
        <f>T35</f>
        <v>18300</v>
      </c>
      <c r="U30" s="571"/>
      <c r="V30" s="166">
        <f>V35</f>
        <v>18300</v>
      </c>
    </row>
    <row r="31" spans="1:22" ht="22.5" customHeight="1" thickBot="1">
      <c r="A31" s="38"/>
      <c r="B31" s="172"/>
      <c r="C31" s="173"/>
      <c r="D31" s="173"/>
      <c r="E31" s="174"/>
      <c r="F31" s="174"/>
      <c r="G31" s="174"/>
      <c r="H31" s="174"/>
      <c r="I31" s="146"/>
      <c r="J31" s="146"/>
      <c r="K31" s="147" t="s">
        <v>269</v>
      </c>
      <c r="L31" s="40">
        <v>1</v>
      </c>
      <c r="M31" s="40">
        <v>6</v>
      </c>
      <c r="N31" s="464">
        <v>5500000000</v>
      </c>
      <c r="O31" s="484"/>
      <c r="P31" s="59">
        <v>0</v>
      </c>
      <c r="Q31" s="60"/>
      <c r="R31" s="459">
        <f>R33</f>
        <v>18300</v>
      </c>
      <c r="S31" s="573"/>
      <c r="T31" s="453">
        <f>T33</f>
        <v>18300</v>
      </c>
      <c r="U31" s="569"/>
      <c r="V31" s="148">
        <f>V33</f>
        <v>18300</v>
      </c>
    </row>
    <row r="32" spans="1:22" ht="17.25" customHeight="1" thickBot="1">
      <c r="A32" s="38"/>
      <c r="B32" s="172"/>
      <c r="C32" s="173"/>
      <c r="D32" s="173"/>
      <c r="E32" s="174"/>
      <c r="F32" s="174"/>
      <c r="G32" s="174"/>
      <c r="H32" s="174"/>
      <c r="I32" s="146"/>
      <c r="J32" s="146"/>
      <c r="K32" s="147" t="s">
        <v>285</v>
      </c>
      <c r="L32" s="40">
        <v>1</v>
      </c>
      <c r="M32" s="40">
        <v>6</v>
      </c>
      <c r="N32" s="464">
        <v>5540000000</v>
      </c>
      <c r="O32" s="484"/>
      <c r="P32" s="59">
        <v>0</v>
      </c>
      <c r="Q32" s="60"/>
      <c r="R32" s="459">
        <f>R33</f>
        <v>18300</v>
      </c>
      <c r="S32" s="460"/>
      <c r="T32" s="453">
        <f>T33</f>
        <v>18300</v>
      </c>
      <c r="U32" s="454"/>
      <c r="V32" s="148">
        <f>V33</f>
        <v>18300</v>
      </c>
    </row>
    <row r="33" spans="1:22" ht="22.5" customHeight="1" thickBot="1">
      <c r="A33" s="38"/>
      <c r="B33" s="172"/>
      <c r="C33" s="173"/>
      <c r="D33" s="173"/>
      <c r="E33" s="174"/>
      <c r="F33" s="174"/>
      <c r="G33" s="174"/>
      <c r="H33" s="174"/>
      <c r="I33" s="146"/>
      <c r="J33" s="146"/>
      <c r="K33" s="147" t="s">
        <v>258</v>
      </c>
      <c r="L33" s="40">
        <v>1</v>
      </c>
      <c r="M33" s="40">
        <v>6</v>
      </c>
      <c r="N33" s="464">
        <v>5540500000</v>
      </c>
      <c r="O33" s="484"/>
      <c r="P33" s="59">
        <v>0</v>
      </c>
      <c r="Q33" s="60"/>
      <c r="R33" s="459">
        <f>R34</f>
        <v>18300</v>
      </c>
      <c r="S33" s="573"/>
      <c r="T33" s="453">
        <f>T34</f>
        <v>18300</v>
      </c>
      <c r="U33" s="569"/>
      <c r="V33" s="148">
        <f>V34</f>
        <v>18300</v>
      </c>
    </row>
    <row r="34" spans="1:22" ht="22.5" customHeight="1" thickBot="1">
      <c r="A34" s="38"/>
      <c r="B34" s="172"/>
      <c r="C34" s="173"/>
      <c r="D34" s="173"/>
      <c r="E34" s="174"/>
      <c r="F34" s="174"/>
      <c r="G34" s="174"/>
      <c r="H34" s="174"/>
      <c r="I34" s="146"/>
      <c r="J34" s="146"/>
      <c r="K34" s="147" t="s">
        <v>295</v>
      </c>
      <c r="L34" s="40">
        <v>1</v>
      </c>
      <c r="M34" s="40">
        <v>6</v>
      </c>
      <c r="N34" s="464">
        <v>5540510080</v>
      </c>
      <c r="O34" s="484"/>
      <c r="P34" s="59">
        <v>0</v>
      </c>
      <c r="Q34" s="60"/>
      <c r="R34" s="459">
        <f>R35</f>
        <v>18300</v>
      </c>
      <c r="S34" s="573"/>
      <c r="T34" s="453">
        <f>T35</f>
        <v>18300</v>
      </c>
      <c r="U34" s="569"/>
      <c r="V34" s="148">
        <f>V35</f>
        <v>18300</v>
      </c>
    </row>
    <row r="35" spans="1:22" ht="22.5" customHeight="1" thickBot="1">
      <c r="A35" s="38"/>
      <c r="B35" s="172"/>
      <c r="C35" s="173"/>
      <c r="D35" s="173"/>
      <c r="E35" s="174"/>
      <c r="F35" s="174"/>
      <c r="G35" s="174"/>
      <c r="H35" s="174"/>
      <c r="I35" s="146"/>
      <c r="J35" s="146"/>
      <c r="K35" s="147" t="s">
        <v>80</v>
      </c>
      <c r="L35" s="40">
        <v>1</v>
      </c>
      <c r="M35" s="40">
        <v>6</v>
      </c>
      <c r="N35" s="464">
        <v>5540510080</v>
      </c>
      <c r="O35" s="484"/>
      <c r="P35" s="59">
        <v>540</v>
      </c>
      <c r="Q35" s="60"/>
      <c r="R35" s="459">
        <f>'Приложение 5'!Q39</f>
        <v>18300</v>
      </c>
      <c r="S35" s="573"/>
      <c r="T35" s="453">
        <f>'Приложение 5'!R39</f>
        <v>18300</v>
      </c>
      <c r="U35" s="569"/>
      <c r="V35" s="148">
        <f>'Приложение 5'!S39</f>
        <v>18300</v>
      </c>
    </row>
    <row r="36" spans="1:22" ht="19.5" customHeight="1" thickBot="1">
      <c r="A36" s="38"/>
      <c r="B36" s="172"/>
      <c r="C36" s="173"/>
      <c r="D36" s="173"/>
      <c r="E36" s="174"/>
      <c r="F36" s="174"/>
      <c r="G36" s="174"/>
      <c r="H36" s="174"/>
      <c r="I36" s="146"/>
      <c r="J36" s="146"/>
      <c r="K36" s="268" t="s">
        <v>260</v>
      </c>
      <c r="L36" s="39">
        <v>1</v>
      </c>
      <c r="M36" s="39">
        <v>11</v>
      </c>
      <c r="N36" s="485">
        <v>0</v>
      </c>
      <c r="O36" s="670"/>
      <c r="P36" s="269">
        <v>0</v>
      </c>
      <c r="Q36" s="270"/>
      <c r="R36" s="487">
        <f>R40</f>
        <v>5000</v>
      </c>
      <c r="S36" s="671"/>
      <c r="T36" s="525">
        <f>T40</f>
        <v>5000</v>
      </c>
      <c r="U36" s="670"/>
      <c r="V36" s="166">
        <f>V40</f>
        <v>5000</v>
      </c>
    </row>
    <row r="37" spans="1:22" ht="22.5" customHeight="1" thickBot="1">
      <c r="A37" s="38"/>
      <c r="B37" s="172"/>
      <c r="C37" s="173"/>
      <c r="D37" s="173"/>
      <c r="E37" s="174"/>
      <c r="F37" s="174"/>
      <c r="G37" s="174"/>
      <c r="H37" s="174"/>
      <c r="I37" s="146"/>
      <c r="J37" s="146"/>
      <c r="K37" s="147" t="s">
        <v>132</v>
      </c>
      <c r="L37" s="40">
        <v>1</v>
      </c>
      <c r="M37" s="40">
        <v>11</v>
      </c>
      <c r="N37" s="464">
        <v>7700000000</v>
      </c>
      <c r="O37" s="454"/>
      <c r="P37" s="59">
        <v>0</v>
      </c>
      <c r="Q37" s="60"/>
      <c r="R37" s="459">
        <f>R38</f>
        <v>5000</v>
      </c>
      <c r="S37" s="460"/>
      <c r="T37" s="453">
        <f>T38</f>
        <v>5000</v>
      </c>
      <c r="U37" s="454"/>
      <c r="V37" s="148">
        <f>V38</f>
        <v>5000</v>
      </c>
    </row>
    <row r="38" spans="1:22" ht="22.5" customHeight="1" thickBot="1">
      <c r="A38" s="38"/>
      <c r="B38" s="172"/>
      <c r="C38" s="173"/>
      <c r="D38" s="173"/>
      <c r="E38" s="174"/>
      <c r="F38" s="174"/>
      <c r="G38" s="174"/>
      <c r="H38" s="174"/>
      <c r="I38" s="146"/>
      <c r="J38" s="146"/>
      <c r="K38" s="147" t="s">
        <v>263</v>
      </c>
      <c r="L38" s="40">
        <v>1</v>
      </c>
      <c r="M38" s="40">
        <v>11</v>
      </c>
      <c r="N38" s="464">
        <v>7710000000</v>
      </c>
      <c r="O38" s="454"/>
      <c r="P38" s="59">
        <v>0</v>
      </c>
      <c r="Q38" s="60"/>
      <c r="R38" s="459">
        <f>R39</f>
        <v>5000</v>
      </c>
      <c r="S38" s="460"/>
      <c r="T38" s="453">
        <f>T39</f>
        <v>5000</v>
      </c>
      <c r="U38" s="454"/>
      <c r="V38" s="148">
        <f>V39</f>
        <v>5000</v>
      </c>
    </row>
    <row r="39" spans="1:22" ht="22.5" customHeight="1" thickBot="1">
      <c r="A39" s="38"/>
      <c r="B39" s="172"/>
      <c r="C39" s="173"/>
      <c r="D39" s="173"/>
      <c r="E39" s="174"/>
      <c r="F39" s="174"/>
      <c r="G39" s="174"/>
      <c r="H39" s="174"/>
      <c r="I39" s="146"/>
      <c r="J39" s="146"/>
      <c r="K39" s="147" t="s">
        <v>261</v>
      </c>
      <c r="L39" s="40">
        <v>1</v>
      </c>
      <c r="M39" s="40">
        <v>11</v>
      </c>
      <c r="N39" s="464">
        <v>7710000040</v>
      </c>
      <c r="O39" s="454"/>
      <c r="P39" s="59">
        <v>0</v>
      </c>
      <c r="Q39" s="60"/>
      <c r="R39" s="459">
        <f>R40</f>
        <v>5000</v>
      </c>
      <c r="S39" s="460"/>
      <c r="T39" s="453">
        <f>T40</f>
        <v>5000</v>
      </c>
      <c r="U39" s="454"/>
      <c r="V39" s="148">
        <f>V40</f>
        <v>5000</v>
      </c>
    </row>
    <row r="40" spans="1:22" ht="22.5" customHeight="1" thickBot="1">
      <c r="A40" s="38"/>
      <c r="B40" s="172"/>
      <c r="C40" s="173"/>
      <c r="D40" s="173"/>
      <c r="E40" s="174"/>
      <c r="F40" s="174"/>
      <c r="G40" s="174"/>
      <c r="H40" s="174"/>
      <c r="I40" s="146"/>
      <c r="J40" s="146"/>
      <c r="K40" s="147" t="s">
        <v>262</v>
      </c>
      <c r="L40" s="40">
        <v>1</v>
      </c>
      <c r="M40" s="40">
        <v>11</v>
      </c>
      <c r="N40" s="464">
        <v>7710000040</v>
      </c>
      <c r="O40" s="454"/>
      <c r="P40" s="59">
        <v>870</v>
      </c>
      <c r="Q40" s="60"/>
      <c r="R40" s="459">
        <f>'Приложение 5'!Q44</f>
        <v>5000</v>
      </c>
      <c r="S40" s="460"/>
      <c r="T40" s="453">
        <f>'Приложение 5'!R44</f>
        <v>5000</v>
      </c>
      <c r="U40" s="454"/>
      <c r="V40" s="148">
        <f>'Приложение 5'!S44</f>
        <v>5000</v>
      </c>
    </row>
    <row r="41" spans="1:22" ht="21" customHeight="1" thickBot="1">
      <c r="A41" s="38"/>
      <c r="B41" s="172"/>
      <c r="C41" s="173"/>
      <c r="D41" s="173"/>
      <c r="E41" s="174"/>
      <c r="F41" s="174"/>
      <c r="G41" s="174"/>
      <c r="H41" s="174"/>
      <c r="I41" s="146"/>
      <c r="J41" s="146"/>
      <c r="K41" s="268" t="s">
        <v>23</v>
      </c>
      <c r="L41" s="39">
        <v>1</v>
      </c>
      <c r="M41" s="39">
        <v>13</v>
      </c>
      <c r="N41" s="485">
        <v>0</v>
      </c>
      <c r="O41" s="623"/>
      <c r="P41" s="269">
        <v>0</v>
      </c>
      <c r="Q41" s="270"/>
      <c r="R41" s="487">
        <f>R47</f>
        <v>1000</v>
      </c>
      <c r="S41" s="572"/>
      <c r="T41" s="525">
        <f>T47</f>
        <v>1000</v>
      </c>
      <c r="U41" s="571"/>
      <c r="V41" s="166">
        <f>V47</f>
        <v>1000</v>
      </c>
    </row>
    <row r="42" spans="1:22" ht="22.5" hidden="1" customHeight="1" thickBot="1">
      <c r="A42" s="38"/>
      <c r="B42" s="172"/>
      <c r="C42" s="173"/>
      <c r="D42" s="173"/>
      <c r="E42" s="174"/>
      <c r="F42" s="174"/>
      <c r="G42" s="174"/>
      <c r="H42" s="174"/>
      <c r="I42" s="146"/>
      <c r="J42" s="146"/>
      <c r="K42" s="147" t="s">
        <v>132</v>
      </c>
      <c r="L42" s="40">
        <v>1</v>
      </c>
      <c r="M42" s="40">
        <v>13</v>
      </c>
      <c r="N42" s="464">
        <v>7700000000</v>
      </c>
      <c r="O42" s="484"/>
      <c r="P42" s="59">
        <v>0</v>
      </c>
      <c r="Q42" s="60"/>
      <c r="R42" s="459">
        <f>R46</f>
        <v>1000</v>
      </c>
      <c r="S42" s="573"/>
      <c r="T42" s="453">
        <f>T46</f>
        <v>1000</v>
      </c>
      <c r="U42" s="569"/>
      <c r="V42" s="148">
        <f>V46</f>
        <v>1000</v>
      </c>
    </row>
    <row r="43" spans="1:22" ht="26.25" customHeight="1" thickBot="1">
      <c r="A43" s="38"/>
      <c r="B43" s="172"/>
      <c r="C43" s="173"/>
      <c r="D43" s="173"/>
      <c r="E43" s="174"/>
      <c r="F43" s="174"/>
      <c r="G43" s="174"/>
      <c r="H43" s="174"/>
      <c r="I43" s="146"/>
      <c r="J43" s="146"/>
      <c r="K43" s="423" t="s">
        <v>269</v>
      </c>
      <c r="L43" s="164">
        <v>1</v>
      </c>
      <c r="M43" s="179">
        <v>13</v>
      </c>
      <c r="N43" s="464">
        <v>5500000000</v>
      </c>
      <c r="O43" s="465"/>
      <c r="P43" s="59">
        <v>0</v>
      </c>
      <c r="Q43" s="60"/>
      <c r="R43" s="459">
        <f>R44</f>
        <v>1000</v>
      </c>
      <c r="S43" s="460"/>
      <c r="T43" s="453">
        <f>T44</f>
        <v>1000</v>
      </c>
      <c r="U43" s="454"/>
      <c r="V43" s="148">
        <f>V44</f>
        <v>1000</v>
      </c>
    </row>
    <row r="44" spans="1:22" ht="12.75" customHeight="1" thickBot="1">
      <c r="A44" s="38"/>
      <c r="B44" s="172"/>
      <c r="C44" s="173"/>
      <c r="D44" s="173"/>
      <c r="E44" s="174"/>
      <c r="F44" s="174"/>
      <c r="G44" s="174"/>
      <c r="H44" s="174"/>
      <c r="I44" s="146"/>
      <c r="J44" s="146"/>
      <c r="K44" s="422" t="s">
        <v>285</v>
      </c>
      <c r="L44" s="62">
        <v>1</v>
      </c>
      <c r="M44" s="40">
        <v>13</v>
      </c>
      <c r="N44" s="464">
        <v>5540000000</v>
      </c>
      <c r="O44" s="465"/>
      <c r="P44" s="59">
        <v>0</v>
      </c>
      <c r="Q44" s="60"/>
      <c r="R44" s="459">
        <f>R45</f>
        <v>1000</v>
      </c>
      <c r="S44" s="460"/>
      <c r="T44" s="453">
        <f>T45</f>
        <v>1000</v>
      </c>
      <c r="U44" s="454"/>
      <c r="V44" s="148">
        <f>V45</f>
        <v>1000</v>
      </c>
    </row>
    <row r="45" spans="1:22" ht="15.75" customHeight="1" thickBot="1">
      <c r="A45" s="38"/>
      <c r="B45" s="172"/>
      <c r="C45" s="173"/>
      <c r="D45" s="173"/>
      <c r="E45" s="174"/>
      <c r="F45" s="174"/>
      <c r="G45" s="174"/>
      <c r="H45" s="174"/>
      <c r="I45" s="146"/>
      <c r="J45" s="146"/>
      <c r="K45" s="423" t="s">
        <v>258</v>
      </c>
      <c r="L45" s="62">
        <v>1</v>
      </c>
      <c r="M45" s="40">
        <v>13</v>
      </c>
      <c r="N45" s="464">
        <v>5540500000</v>
      </c>
      <c r="O45" s="465"/>
      <c r="P45" s="59">
        <v>0</v>
      </c>
      <c r="Q45" s="60"/>
      <c r="R45" s="459">
        <f>R46</f>
        <v>1000</v>
      </c>
      <c r="S45" s="460"/>
      <c r="T45" s="453">
        <f>T46</f>
        <v>1000</v>
      </c>
      <c r="U45" s="454"/>
      <c r="V45" s="148">
        <f>V46</f>
        <v>1000</v>
      </c>
    </row>
    <row r="46" spans="1:22" ht="22.5" customHeight="1" thickBot="1">
      <c r="A46" s="38"/>
      <c r="B46" s="172"/>
      <c r="C46" s="173"/>
      <c r="D46" s="173"/>
      <c r="E46" s="174"/>
      <c r="F46" s="174"/>
      <c r="G46" s="174"/>
      <c r="H46" s="174"/>
      <c r="I46" s="146"/>
      <c r="J46" s="146"/>
      <c r="K46" s="147" t="s">
        <v>259</v>
      </c>
      <c r="L46" s="40">
        <v>1</v>
      </c>
      <c r="M46" s="40">
        <v>13</v>
      </c>
      <c r="N46" s="464">
        <v>5540595100</v>
      </c>
      <c r="O46" s="484"/>
      <c r="P46" s="59">
        <v>0</v>
      </c>
      <c r="Q46" s="60"/>
      <c r="R46" s="459">
        <f>R47</f>
        <v>1000</v>
      </c>
      <c r="S46" s="573"/>
      <c r="T46" s="453">
        <f>T47</f>
        <v>1000</v>
      </c>
      <c r="U46" s="569"/>
      <c r="V46" s="148">
        <f>V47</f>
        <v>1000</v>
      </c>
    </row>
    <row r="47" spans="1:22" ht="22.5" customHeight="1" thickBot="1">
      <c r="A47" s="38"/>
      <c r="B47" s="172"/>
      <c r="C47" s="173"/>
      <c r="D47" s="173"/>
      <c r="E47" s="174"/>
      <c r="F47" s="174"/>
      <c r="G47" s="174"/>
      <c r="H47" s="174"/>
      <c r="I47" s="146"/>
      <c r="J47" s="146"/>
      <c r="K47" s="147" t="s">
        <v>110</v>
      </c>
      <c r="L47" s="40">
        <v>1</v>
      </c>
      <c r="M47" s="40">
        <v>13</v>
      </c>
      <c r="N47" s="464">
        <v>5540595100</v>
      </c>
      <c r="O47" s="484"/>
      <c r="P47" s="59">
        <v>850</v>
      </c>
      <c r="Q47" s="60"/>
      <c r="R47" s="459">
        <f>'Приложение 5'!Q53</f>
        <v>1000</v>
      </c>
      <c r="S47" s="573"/>
      <c r="T47" s="453">
        <f>'Приложение 5'!R53</f>
        <v>1000</v>
      </c>
      <c r="U47" s="569"/>
      <c r="V47" s="148">
        <f>'Приложение 5'!S53</f>
        <v>1000</v>
      </c>
    </row>
    <row r="48" spans="1:22" ht="16.5" customHeight="1" thickBot="1">
      <c r="A48" s="38"/>
      <c r="B48" s="620" t="s">
        <v>94</v>
      </c>
      <c r="C48" s="621"/>
      <c r="D48" s="621"/>
      <c r="E48" s="621"/>
      <c r="F48" s="621"/>
      <c r="G48" s="621"/>
      <c r="H48" s="621"/>
      <c r="I48" s="621"/>
      <c r="J48" s="621"/>
      <c r="K48" s="622"/>
      <c r="L48" s="321">
        <v>2</v>
      </c>
      <c r="M48" s="321">
        <v>0</v>
      </c>
      <c r="N48" s="480">
        <v>0</v>
      </c>
      <c r="O48" s="530"/>
      <c r="P48" s="531">
        <v>0</v>
      </c>
      <c r="Q48" s="532"/>
      <c r="R48" s="475">
        <f>R49</f>
        <v>128500</v>
      </c>
      <c r="S48" s="533"/>
      <c r="T48" s="534">
        <f>T49</f>
        <v>134500</v>
      </c>
      <c r="U48" s="535"/>
      <c r="V48" s="322">
        <f>V49</f>
        <v>139400</v>
      </c>
    </row>
    <row r="49" spans="1:22" ht="15" customHeight="1" thickBot="1">
      <c r="A49" s="38"/>
      <c r="B49" s="606"/>
      <c r="C49" s="522"/>
      <c r="D49" s="624" t="s">
        <v>27</v>
      </c>
      <c r="E49" s="625"/>
      <c r="F49" s="625"/>
      <c r="G49" s="625"/>
      <c r="H49" s="625"/>
      <c r="I49" s="625"/>
      <c r="J49" s="625"/>
      <c r="K49" s="626"/>
      <c r="L49" s="39">
        <v>2</v>
      </c>
      <c r="M49" s="39">
        <v>3</v>
      </c>
      <c r="N49" s="485">
        <v>0</v>
      </c>
      <c r="O49" s="486"/>
      <c r="P49" s="523">
        <v>0</v>
      </c>
      <c r="Q49" s="524"/>
      <c r="R49" s="487">
        <f>R50</f>
        <v>128500</v>
      </c>
      <c r="S49" s="488"/>
      <c r="T49" s="525">
        <f>T50</f>
        <v>134500</v>
      </c>
      <c r="U49" s="526"/>
      <c r="V49" s="166">
        <f>V50</f>
        <v>139400</v>
      </c>
    </row>
    <row r="50" spans="1:22" ht="30" customHeight="1" thickBot="1">
      <c r="A50" s="38"/>
      <c r="B50" s="606"/>
      <c r="C50" s="522"/>
      <c r="D50" s="520"/>
      <c r="E50" s="522"/>
      <c r="F50" s="617" t="s">
        <v>269</v>
      </c>
      <c r="G50" s="618"/>
      <c r="H50" s="618"/>
      <c r="I50" s="618"/>
      <c r="J50" s="618"/>
      <c r="K50" s="619"/>
      <c r="L50" s="40">
        <v>2</v>
      </c>
      <c r="M50" s="40">
        <v>3</v>
      </c>
      <c r="N50" s="464">
        <v>5500000000</v>
      </c>
      <c r="O50" s="465"/>
      <c r="P50" s="455">
        <v>0</v>
      </c>
      <c r="Q50" s="456"/>
      <c r="R50" s="459">
        <f>R52</f>
        <v>128500</v>
      </c>
      <c r="S50" s="477"/>
      <c r="T50" s="453">
        <f>T52</f>
        <v>134500</v>
      </c>
      <c r="U50" s="510"/>
      <c r="V50" s="148">
        <f>V52</f>
        <v>139400</v>
      </c>
    </row>
    <row r="51" spans="1:22" ht="15.75" customHeight="1" thickBot="1">
      <c r="A51" s="38"/>
      <c r="B51" s="351"/>
      <c r="C51" s="268"/>
      <c r="D51" s="350"/>
      <c r="E51" s="268"/>
      <c r="F51" s="352"/>
      <c r="G51" s="353"/>
      <c r="H51" s="353"/>
      <c r="I51" s="353"/>
      <c r="J51" s="353"/>
      <c r="K51" s="413" t="s">
        <v>289</v>
      </c>
      <c r="L51" s="40">
        <v>2</v>
      </c>
      <c r="M51" s="40">
        <v>3</v>
      </c>
      <c r="N51" s="464">
        <v>5540000000</v>
      </c>
      <c r="O51" s="465"/>
      <c r="P51" s="455">
        <v>0</v>
      </c>
      <c r="Q51" s="456"/>
      <c r="R51" s="459">
        <f>R52</f>
        <v>128500</v>
      </c>
      <c r="S51" s="460"/>
      <c r="T51" s="453">
        <f>T52</f>
        <v>134500</v>
      </c>
      <c r="U51" s="454"/>
      <c r="V51" s="148">
        <f>V52</f>
        <v>139400</v>
      </c>
    </row>
    <row r="52" spans="1:22" ht="19.5" customHeight="1" thickBot="1">
      <c r="A52" s="38"/>
      <c r="B52" s="606"/>
      <c r="C52" s="522"/>
      <c r="D52" s="520"/>
      <c r="E52" s="522"/>
      <c r="F52" s="520"/>
      <c r="G52" s="522"/>
      <c r="H52" s="617" t="s">
        <v>258</v>
      </c>
      <c r="I52" s="618"/>
      <c r="J52" s="618"/>
      <c r="K52" s="619"/>
      <c r="L52" s="40">
        <v>2</v>
      </c>
      <c r="M52" s="40">
        <v>3</v>
      </c>
      <c r="N52" s="464">
        <v>5540500000</v>
      </c>
      <c r="O52" s="465"/>
      <c r="P52" s="455">
        <v>0</v>
      </c>
      <c r="Q52" s="456"/>
      <c r="R52" s="459">
        <f>R53</f>
        <v>128500</v>
      </c>
      <c r="S52" s="477"/>
      <c r="T52" s="453">
        <f>T53</f>
        <v>134500</v>
      </c>
      <c r="U52" s="510"/>
      <c r="V52" s="148">
        <f>V53</f>
        <v>139400</v>
      </c>
    </row>
    <row r="53" spans="1:22" ht="15.75" customHeight="1">
      <c r="A53" s="538"/>
      <c r="B53" s="607"/>
      <c r="C53" s="608"/>
      <c r="D53" s="494"/>
      <c r="E53" s="608"/>
      <c r="F53" s="494"/>
      <c r="G53" s="608"/>
      <c r="H53" s="611" t="s">
        <v>271</v>
      </c>
      <c r="I53" s="612"/>
      <c r="J53" s="612"/>
      <c r="K53" s="613"/>
      <c r="L53" s="568">
        <v>2</v>
      </c>
      <c r="M53" s="568">
        <v>3</v>
      </c>
      <c r="N53" s="457">
        <v>5540551180</v>
      </c>
      <c r="O53" s="458"/>
      <c r="P53" s="462">
        <v>0</v>
      </c>
      <c r="Q53" s="463"/>
      <c r="R53" s="468">
        <f>R55+R56</f>
        <v>128500</v>
      </c>
      <c r="S53" s="469"/>
      <c r="T53" s="466">
        <f>T55+T56</f>
        <v>134500</v>
      </c>
      <c r="U53" s="472"/>
      <c r="V53" s="557">
        <f>V55+V56</f>
        <v>139400</v>
      </c>
    </row>
    <row r="54" spans="1:22" ht="8.25" customHeight="1" thickBot="1">
      <c r="A54" s="538"/>
      <c r="B54" s="609"/>
      <c r="C54" s="610"/>
      <c r="D54" s="497"/>
      <c r="E54" s="610"/>
      <c r="F54" s="497"/>
      <c r="G54" s="610"/>
      <c r="H54" s="614"/>
      <c r="I54" s="615"/>
      <c r="J54" s="615"/>
      <c r="K54" s="616"/>
      <c r="L54" s="562"/>
      <c r="M54" s="562"/>
      <c r="N54" s="478"/>
      <c r="O54" s="479"/>
      <c r="P54" s="563"/>
      <c r="Q54" s="564"/>
      <c r="R54" s="470"/>
      <c r="S54" s="471"/>
      <c r="T54" s="473"/>
      <c r="U54" s="474"/>
      <c r="V54" s="558"/>
    </row>
    <row r="55" spans="1:22" ht="22.5" customHeight="1" thickBot="1">
      <c r="A55" s="38"/>
      <c r="B55" s="606"/>
      <c r="C55" s="522"/>
      <c r="D55" s="520"/>
      <c r="E55" s="522"/>
      <c r="F55" s="520"/>
      <c r="G55" s="522"/>
      <c r="H55" s="520"/>
      <c r="I55" s="521"/>
      <c r="J55" s="522"/>
      <c r="K55" s="41" t="s">
        <v>90</v>
      </c>
      <c r="L55" s="40">
        <v>2</v>
      </c>
      <c r="M55" s="40">
        <v>3</v>
      </c>
      <c r="N55" s="464">
        <v>5540551180</v>
      </c>
      <c r="O55" s="465"/>
      <c r="P55" s="455">
        <v>120</v>
      </c>
      <c r="Q55" s="456"/>
      <c r="R55" s="459">
        <f>'Приложение 5'!Q60</f>
        <v>128000</v>
      </c>
      <c r="S55" s="477"/>
      <c r="T55" s="453">
        <f>'Приложение 5'!R60</f>
        <v>133000</v>
      </c>
      <c r="U55" s="510"/>
      <c r="V55" s="148">
        <f>'Приложение 5'!S60</f>
        <v>139000</v>
      </c>
    </row>
    <row r="56" spans="1:22" ht="15" customHeight="1" thickBot="1">
      <c r="A56" s="538"/>
      <c r="B56" s="607"/>
      <c r="C56" s="608"/>
      <c r="D56" s="494"/>
      <c r="E56" s="608"/>
      <c r="F56" s="494"/>
      <c r="G56" s="608"/>
      <c r="H56" s="494"/>
      <c r="I56" s="495"/>
      <c r="J56" s="608"/>
      <c r="K56" s="579" t="s">
        <v>97</v>
      </c>
      <c r="L56" s="568">
        <v>2</v>
      </c>
      <c r="M56" s="568">
        <v>3</v>
      </c>
      <c r="N56" s="464">
        <v>5540551180</v>
      </c>
      <c r="O56" s="465"/>
      <c r="P56" s="462">
        <v>240</v>
      </c>
      <c r="Q56" s="463"/>
      <c r="R56" s="468">
        <f>'Приложение 5'!Q64</f>
        <v>500</v>
      </c>
      <c r="S56" s="469"/>
      <c r="T56" s="466">
        <f>'Приложение 5'!R64</f>
        <v>1500</v>
      </c>
      <c r="U56" s="472"/>
      <c r="V56" s="557">
        <f>'Приложение 5'!S64</f>
        <v>400</v>
      </c>
    </row>
    <row r="57" spans="1:22" ht="16.5" hidden="1" customHeight="1" thickBot="1">
      <c r="A57" s="538"/>
      <c r="B57" s="609"/>
      <c r="C57" s="610"/>
      <c r="D57" s="497"/>
      <c r="E57" s="610"/>
      <c r="F57" s="497"/>
      <c r="G57" s="610"/>
      <c r="H57" s="497"/>
      <c r="I57" s="498"/>
      <c r="J57" s="610"/>
      <c r="K57" s="580"/>
      <c r="L57" s="562"/>
      <c r="M57" s="562"/>
      <c r="N57" s="464">
        <v>6020051180</v>
      </c>
      <c r="O57" s="465"/>
      <c r="P57" s="563"/>
      <c r="Q57" s="564"/>
      <c r="R57" s="470"/>
      <c r="S57" s="471"/>
      <c r="T57" s="473"/>
      <c r="U57" s="474"/>
      <c r="V57" s="558"/>
    </row>
    <row r="58" spans="1:22">
      <c r="A58" s="538"/>
      <c r="B58" s="581" t="s">
        <v>95</v>
      </c>
      <c r="C58" s="582"/>
      <c r="D58" s="582"/>
      <c r="E58" s="582"/>
      <c r="F58" s="582"/>
      <c r="G58" s="582"/>
      <c r="H58" s="582"/>
      <c r="I58" s="582"/>
      <c r="J58" s="582"/>
      <c r="K58" s="583"/>
      <c r="L58" s="586">
        <v>3</v>
      </c>
      <c r="M58" s="586">
        <v>0</v>
      </c>
      <c r="N58" s="588">
        <v>0</v>
      </c>
      <c r="O58" s="589"/>
      <c r="P58" s="592">
        <v>0</v>
      </c>
      <c r="Q58" s="593"/>
      <c r="R58" s="598">
        <f>R60+R70</f>
        <v>96625</v>
      </c>
      <c r="S58" s="599"/>
      <c r="T58" s="602">
        <f>T60+T70</f>
        <v>42000</v>
      </c>
      <c r="U58" s="603"/>
      <c r="V58" s="596">
        <f>V60+V70</f>
        <v>42000</v>
      </c>
    </row>
    <row r="59" spans="1:22" ht="8.25" customHeight="1" thickBot="1">
      <c r="A59" s="538"/>
      <c r="B59" s="584"/>
      <c r="C59" s="585"/>
      <c r="D59" s="585"/>
      <c r="E59" s="585"/>
      <c r="F59" s="585"/>
      <c r="G59" s="585"/>
      <c r="H59" s="585"/>
      <c r="I59" s="585"/>
      <c r="J59" s="585"/>
      <c r="K59" s="567"/>
      <c r="L59" s="587"/>
      <c r="M59" s="587"/>
      <c r="N59" s="590"/>
      <c r="O59" s="591"/>
      <c r="P59" s="594"/>
      <c r="Q59" s="595"/>
      <c r="R59" s="600"/>
      <c r="S59" s="601"/>
      <c r="T59" s="604"/>
      <c r="U59" s="605"/>
      <c r="V59" s="597"/>
    </row>
    <row r="60" spans="1:22" ht="22.5" customHeight="1" thickBot="1">
      <c r="A60" s="38"/>
      <c r="B60" s="142"/>
      <c r="C60" s="520" t="s">
        <v>268</v>
      </c>
      <c r="D60" s="521"/>
      <c r="E60" s="521"/>
      <c r="F60" s="521"/>
      <c r="G60" s="521"/>
      <c r="H60" s="521"/>
      <c r="I60" s="521"/>
      <c r="J60" s="521"/>
      <c r="K60" s="522"/>
      <c r="L60" s="39">
        <v>3</v>
      </c>
      <c r="M60" s="39">
        <v>10</v>
      </c>
      <c r="N60" s="485">
        <v>0</v>
      </c>
      <c r="O60" s="486"/>
      <c r="P60" s="523">
        <v>0</v>
      </c>
      <c r="Q60" s="524"/>
      <c r="R60" s="487">
        <f>R61</f>
        <v>95000</v>
      </c>
      <c r="S60" s="488"/>
      <c r="T60" s="525">
        <f>T61</f>
        <v>40000</v>
      </c>
      <c r="U60" s="526"/>
      <c r="V60" s="166">
        <f>V61</f>
        <v>40000</v>
      </c>
    </row>
    <row r="61" spans="1:22" ht="26.25" customHeight="1" thickBot="1">
      <c r="A61" s="38"/>
      <c r="B61" s="142"/>
      <c r="C61" s="511"/>
      <c r="D61" s="512"/>
      <c r="E61" s="515" t="s">
        <v>269</v>
      </c>
      <c r="F61" s="516"/>
      <c r="G61" s="516"/>
      <c r="H61" s="516"/>
      <c r="I61" s="516"/>
      <c r="J61" s="516"/>
      <c r="K61" s="517"/>
      <c r="L61" s="40">
        <v>3</v>
      </c>
      <c r="M61" s="40">
        <v>10</v>
      </c>
      <c r="N61" s="464">
        <v>5500000000</v>
      </c>
      <c r="O61" s="465"/>
      <c r="P61" s="455">
        <v>0</v>
      </c>
      <c r="Q61" s="456"/>
      <c r="R61" s="459">
        <f>R63</f>
        <v>95000</v>
      </c>
      <c r="S61" s="477"/>
      <c r="T61" s="453">
        <f>T63</f>
        <v>40000</v>
      </c>
      <c r="U61" s="510"/>
      <c r="V61" s="148">
        <f>V63</f>
        <v>40000</v>
      </c>
    </row>
    <row r="62" spans="1:22" ht="14.25" customHeight="1" thickBot="1">
      <c r="A62" s="38"/>
      <c r="B62" s="182"/>
      <c r="C62" s="149"/>
      <c r="D62" s="150"/>
      <c r="E62" s="154"/>
      <c r="F62" s="155"/>
      <c r="G62" s="155"/>
      <c r="H62" s="155"/>
      <c r="I62" s="155"/>
      <c r="J62" s="155"/>
      <c r="K62" s="413" t="s">
        <v>289</v>
      </c>
      <c r="L62" s="40">
        <v>3</v>
      </c>
      <c r="M62" s="40">
        <v>10</v>
      </c>
      <c r="N62" s="464">
        <v>5540000000</v>
      </c>
      <c r="O62" s="465"/>
      <c r="P62" s="455">
        <v>0</v>
      </c>
      <c r="Q62" s="456"/>
      <c r="R62" s="459">
        <f>R63</f>
        <v>95000</v>
      </c>
      <c r="S62" s="460"/>
      <c r="T62" s="453">
        <f>T63</f>
        <v>40000</v>
      </c>
      <c r="U62" s="454"/>
      <c r="V62" s="184">
        <f>V63</f>
        <v>40000</v>
      </c>
    </row>
    <row r="63" spans="1:22" ht="15.75" customHeight="1">
      <c r="A63" s="538"/>
      <c r="B63" s="539"/>
      <c r="C63" s="541"/>
      <c r="D63" s="542"/>
      <c r="E63" s="545"/>
      <c r="F63" s="546"/>
      <c r="G63" s="551" t="s">
        <v>257</v>
      </c>
      <c r="H63" s="552"/>
      <c r="I63" s="552"/>
      <c r="J63" s="552"/>
      <c r="K63" s="553"/>
      <c r="L63" s="568">
        <v>3</v>
      </c>
      <c r="M63" s="568">
        <v>10</v>
      </c>
      <c r="N63" s="457">
        <v>5540100000</v>
      </c>
      <c r="O63" s="458"/>
      <c r="P63" s="462">
        <v>0</v>
      </c>
      <c r="Q63" s="463"/>
      <c r="R63" s="468">
        <f>R68</f>
        <v>95000</v>
      </c>
      <c r="S63" s="469"/>
      <c r="T63" s="466">
        <f>T68</f>
        <v>40000</v>
      </c>
      <c r="U63" s="472"/>
      <c r="V63" s="557">
        <f>V68</f>
        <v>40000</v>
      </c>
    </row>
    <row r="64" spans="1:22" ht="8.25" customHeight="1" thickBot="1">
      <c r="A64" s="538"/>
      <c r="B64" s="540"/>
      <c r="C64" s="543"/>
      <c r="D64" s="544"/>
      <c r="E64" s="547"/>
      <c r="F64" s="548"/>
      <c r="G64" s="554"/>
      <c r="H64" s="555"/>
      <c r="I64" s="555"/>
      <c r="J64" s="555"/>
      <c r="K64" s="556"/>
      <c r="L64" s="562"/>
      <c r="M64" s="562"/>
      <c r="N64" s="478"/>
      <c r="O64" s="479"/>
      <c r="P64" s="563"/>
      <c r="Q64" s="564"/>
      <c r="R64" s="470"/>
      <c r="S64" s="471"/>
      <c r="T64" s="473"/>
      <c r="U64" s="474"/>
      <c r="V64" s="558"/>
    </row>
    <row r="65" spans="1:22" ht="30" hidden="1" customHeight="1" thickBot="1">
      <c r="A65" s="38"/>
      <c r="B65" s="142"/>
      <c r="C65" s="511"/>
      <c r="D65" s="512"/>
      <c r="E65" s="513"/>
      <c r="F65" s="514"/>
      <c r="G65" s="515" t="s">
        <v>96</v>
      </c>
      <c r="H65" s="516"/>
      <c r="I65" s="516"/>
      <c r="J65" s="516"/>
      <c r="K65" s="517"/>
      <c r="L65" s="40">
        <v>3</v>
      </c>
      <c r="M65" s="40">
        <v>10</v>
      </c>
      <c r="N65" s="464">
        <v>5530095020</v>
      </c>
      <c r="O65" s="465"/>
      <c r="P65" s="455">
        <v>200</v>
      </c>
      <c r="Q65" s="456"/>
      <c r="R65" s="459" t="e">
        <f>R66</f>
        <v>#REF!</v>
      </c>
      <c r="S65" s="477"/>
      <c r="T65" s="453">
        <f>T63</f>
        <v>40000</v>
      </c>
      <c r="U65" s="510"/>
      <c r="V65" s="148" t="e">
        <f>V66</f>
        <v>#REF!</v>
      </c>
    </row>
    <row r="66" spans="1:22" ht="18.75" hidden="1" customHeight="1" thickBot="1">
      <c r="A66" s="538"/>
      <c r="B66" s="539"/>
      <c r="C66" s="541"/>
      <c r="D66" s="542"/>
      <c r="E66" s="545"/>
      <c r="F66" s="546"/>
      <c r="G66" s="549"/>
      <c r="H66" s="551" t="s">
        <v>97</v>
      </c>
      <c r="I66" s="552"/>
      <c r="J66" s="552"/>
      <c r="K66" s="553"/>
      <c r="L66" s="568">
        <v>3</v>
      </c>
      <c r="M66" s="568">
        <v>10</v>
      </c>
      <c r="N66" s="457">
        <v>5530095020</v>
      </c>
      <c r="O66" s="458"/>
      <c r="P66" s="574">
        <v>240</v>
      </c>
      <c r="Q66" s="575"/>
      <c r="R66" s="468" t="e">
        <f>'Приложение 5'!#REF!</f>
        <v>#REF!</v>
      </c>
      <c r="S66" s="469"/>
      <c r="T66" s="466" t="e">
        <f>'Приложение 5'!#REF!</f>
        <v>#REF!</v>
      </c>
      <c r="U66" s="472"/>
      <c r="V66" s="557" t="e">
        <f>'Приложение 5'!#REF!</f>
        <v>#REF!</v>
      </c>
    </row>
    <row r="67" spans="1:22" ht="6" hidden="1" customHeight="1" thickBot="1">
      <c r="A67" s="538"/>
      <c r="B67" s="540"/>
      <c r="C67" s="543"/>
      <c r="D67" s="544"/>
      <c r="E67" s="547"/>
      <c r="F67" s="548"/>
      <c r="G67" s="550"/>
      <c r="H67" s="554"/>
      <c r="I67" s="555"/>
      <c r="J67" s="555"/>
      <c r="K67" s="578"/>
      <c r="L67" s="566"/>
      <c r="M67" s="566"/>
      <c r="N67" s="478"/>
      <c r="O67" s="479"/>
      <c r="P67" s="576"/>
      <c r="Q67" s="577"/>
      <c r="R67" s="470"/>
      <c r="S67" s="471"/>
      <c r="T67" s="473"/>
      <c r="U67" s="474"/>
      <c r="V67" s="558"/>
    </row>
    <row r="68" spans="1:22" ht="20.25" customHeight="1" thickBot="1">
      <c r="A68" s="38"/>
      <c r="B68" s="176"/>
      <c r="C68" s="172"/>
      <c r="D68" s="172"/>
      <c r="E68" s="177"/>
      <c r="F68" s="177"/>
      <c r="G68" s="177"/>
      <c r="H68" s="170"/>
      <c r="I68" s="170"/>
      <c r="J68" s="170"/>
      <c r="K68" s="325" t="s">
        <v>273</v>
      </c>
      <c r="L68" s="164">
        <v>3</v>
      </c>
      <c r="M68" s="179">
        <v>10</v>
      </c>
      <c r="N68" s="464">
        <v>5540195020</v>
      </c>
      <c r="O68" s="454"/>
      <c r="P68" s="180">
        <v>0</v>
      </c>
      <c r="Q68" s="175"/>
      <c r="R68" s="459">
        <f>R69</f>
        <v>95000</v>
      </c>
      <c r="S68" s="460"/>
      <c r="T68" s="453">
        <f>T69</f>
        <v>40000</v>
      </c>
      <c r="U68" s="454"/>
      <c r="V68" s="165">
        <f>V69</f>
        <v>40000</v>
      </c>
    </row>
    <row r="69" spans="1:22" ht="18" customHeight="1" thickBot="1">
      <c r="A69" s="38"/>
      <c r="B69" s="176"/>
      <c r="C69" s="172"/>
      <c r="D69" s="172"/>
      <c r="E69" s="177"/>
      <c r="F69" s="177"/>
      <c r="G69" s="177"/>
      <c r="H69" s="170"/>
      <c r="I69" s="170"/>
      <c r="J69" s="170"/>
      <c r="K69" s="163" t="s">
        <v>97</v>
      </c>
      <c r="L69" s="40">
        <v>3</v>
      </c>
      <c r="M69" s="40">
        <v>10</v>
      </c>
      <c r="N69" s="464">
        <v>5540195020</v>
      </c>
      <c r="O69" s="454"/>
      <c r="P69" s="324">
        <v>240</v>
      </c>
      <c r="Q69" s="175"/>
      <c r="R69" s="459">
        <f>'Приложение 5'!Q71</f>
        <v>95000</v>
      </c>
      <c r="S69" s="460"/>
      <c r="T69" s="453">
        <f>'Приложение 5'!R71</f>
        <v>40000</v>
      </c>
      <c r="U69" s="454"/>
      <c r="V69" s="165">
        <f>'Приложение 5'!S71</f>
        <v>40000</v>
      </c>
    </row>
    <row r="70" spans="1:22" ht="18.75" customHeight="1" thickBot="1">
      <c r="A70" s="38"/>
      <c r="B70" s="176"/>
      <c r="C70" s="172"/>
      <c r="D70" s="172"/>
      <c r="E70" s="177"/>
      <c r="F70" s="177"/>
      <c r="G70" s="177"/>
      <c r="H70" s="170"/>
      <c r="I70" s="170"/>
      <c r="J70" s="170"/>
      <c r="K70" s="424" t="s">
        <v>137</v>
      </c>
      <c r="L70" s="425">
        <v>3</v>
      </c>
      <c r="M70" s="426">
        <v>14</v>
      </c>
      <c r="N70" s="570">
        <v>0</v>
      </c>
      <c r="O70" s="571"/>
      <c r="P70" s="427">
        <v>0</v>
      </c>
      <c r="Q70" s="428"/>
      <c r="R70" s="487">
        <f>R75</f>
        <v>1625</v>
      </c>
      <c r="S70" s="572"/>
      <c r="T70" s="525">
        <f>T74</f>
        <v>2000</v>
      </c>
      <c r="U70" s="571"/>
      <c r="V70" s="429">
        <f>V74</f>
        <v>2000</v>
      </c>
    </row>
    <row r="71" spans="1:22" ht="27.75" customHeight="1" thickBot="1">
      <c r="A71" s="38"/>
      <c r="B71" s="176"/>
      <c r="C71" s="172"/>
      <c r="D71" s="172"/>
      <c r="E71" s="177"/>
      <c r="F71" s="177"/>
      <c r="G71" s="177"/>
      <c r="H71" s="170"/>
      <c r="I71" s="170"/>
      <c r="J71" s="170"/>
      <c r="K71" s="421" t="s">
        <v>269</v>
      </c>
      <c r="L71" s="425">
        <v>3</v>
      </c>
      <c r="M71" s="426">
        <v>14</v>
      </c>
      <c r="N71" s="485">
        <v>5500000000</v>
      </c>
      <c r="O71" s="486"/>
      <c r="P71" s="180">
        <v>0</v>
      </c>
      <c r="Q71" s="428"/>
      <c r="R71" s="487">
        <f>R72</f>
        <v>1625</v>
      </c>
      <c r="S71" s="460"/>
      <c r="T71" s="525">
        <f>T72</f>
        <v>2000</v>
      </c>
      <c r="U71" s="454"/>
      <c r="V71" s="429">
        <f>V72</f>
        <v>2000</v>
      </c>
    </row>
    <row r="72" spans="1:22" ht="13.5" customHeight="1" thickBot="1">
      <c r="A72" s="38"/>
      <c r="B72" s="176"/>
      <c r="C72" s="172"/>
      <c r="D72" s="172"/>
      <c r="E72" s="177"/>
      <c r="F72" s="177"/>
      <c r="G72" s="177"/>
      <c r="H72" s="170"/>
      <c r="I72" s="170"/>
      <c r="J72" s="170"/>
      <c r="K72" s="422" t="s">
        <v>285</v>
      </c>
      <c r="L72" s="164">
        <v>3</v>
      </c>
      <c r="M72" s="179">
        <v>14</v>
      </c>
      <c r="N72" s="464">
        <v>5540000000</v>
      </c>
      <c r="O72" s="465"/>
      <c r="P72" s="180">
        <v>0</v>
      </c>
      <c r="Q72" s="175"/>
      <c r="R72" s="459">
        <f>R73</f>
        <v>1625</v>
      </c>
      <c r="S72" s="482"/>
      <c r="T72" s="453">
        <f>T73</f>
        <v>2000</v>
      </c>
      <c r="U72" s="483"/>
      <c r="V72" s="165">
        <f>V73</f>
        <v>2000</v>
      </c>
    </row>
    <row r="73" spans="1:22" ht="15.75" customHeight="1" thickBot="1">
      <c r="A73" s="38"/>
      <c r="B73" s="176"/>
      <c r="C73" s="172"/>
      <c r="D73" s="172"/>
      <c r="E73" s="177"/>
      <c r="F73" s="177"/>
      <c r="G73" s="177"/>
      <c r="H73" s="170"/>
      <c r="I73" s="170"/>
      <c r="J73" s="170"/>
      <c r="K73" s="421" t="s">
        <v>257</v>
      </c>
      <c r="L73" s="164">
        <v>3</v>
      </c>
      <c r="M73" s="179">
        <v>14</v>
      </c>
      <c r="N73" s="464">
        <v>5540100000</v>
      </c>
      <c r="O73" s="465"/>
      <c r="P73" s="180">
        <v>0</v>
      </c>
      <c r="Q73" s="175"/>
      <c r="R73" s="459">
        <f>R74</f>
        <v>1625</v>
      </c>
      <c r="S73" s="482"/>
      <c r="T73" s="453">
        <f>T74</f>
        <v>2000</v>
      </c>
      <c r="U73" s="483"/>
      <c r="V73" s="165">
        <f>V74</f>
        <v>2000</v>
      </c>
    </row>
    <row r="74" spans="1:22" ht="18.75" customHeight="1" thickBot="1">
      <c r="A74" s="38"/>
      <c r="B74" s="176"/>
      <c r="C74" s="172"/>
      <c r="D74" s="172"/>
      <c r="E74" s="177"/>
      <c r="F74" s="177"/>
      <c r="G74" s="177"/>
      <c r="H74" s="170"/>
      <c r="I74" s="170"/>
      <c r="J74" s="170"/>
      <c r="K74" s="178" t="s">
        <v>136</v>
      </c>
      <c r="L74" s="164">
        <v>3</v>
      </c>
      <c r="M74" s="179">
        <v>14</v>
      </c>
      <c r="N74" s="565">
        <v>5540120040</v>
      </c>
      <c r="O74" s="569"/>
      <c r="P74" s="180">
        <v>0</v>
      </c>
      <c r="Q74" s="175"/>
      <c r="R74" s="459">
        <f>R75</f>
        <v>1625</v>
      </c>
      <c r="S74" s="573"/>
      <c r="T74" s="453">
        <f>T75</f>
        <v>2000</v>
      </c>
      <c r="U74" s="569"/>
      <c r="V74" s="165">
        <f>V75</f>
        <v>2000</v>
      </c>
    </row>
    <row r="75" spans="1:22" ht="18.75" customHeight="1" thickBot="1">
      <c r="A75" s="38"/>
      <c r="B75" s="176"/>
      <c r="C75" s="172"/>
      <c r="D75" s="172"/>
      <c r="E75" s="177"/>
      <c r="F75" s="177"/>
      <c r="G75" s="177"/>
      <c r="H75" s="170"/>
      <c r="I75" s="170"/>
      <c r="J75" s="170"/>
      <c r="K75" s="178" t="s">
        <v>97</v>
      </c>
      <c r="L75" s="164">
        <v>3</v>
      </c>
      <c r="M75" s="179">
        <v>14</v>
      </c>
      <c r="N75" s="565">
        <v>5540120040</v>
      </c>
      <c r="O75" s="569"/>
      <c r="P75" s="180">
        <v>240</v>
      </c>
      <c r="Q75" s="175"/>
      <c r="R75" s="459">
        <f>'Приложение 5'!Q78</f>
        <v>1625</v>
      </c>
      <c r="S75" s="573"/>
      <c r="T75" s="453">
        <f>'Приложение 5'!R78</f>
        <v>2000</v>
      </c>
      <c r="U75" s="569"/>
      <c r="V75" s="165">
        <f>'Приложение 5'!S78</f>
        <v>2000</v>
      </c>
    </row>
    <row r="76" spans="1:22" ht="16.5" customHeight="1" thickBot="1">
      <c r="A76" s="38"/>
      <c r="B76" s="527" t="s">
        <v>98</v>
      </c>
      <c r="C76" s="528"/>
      <c r="D76" s="528"/>
      <c r="E76" s="528"/>
      <c r="F76" s="528"/>
      <c r="G76" s="528"/>
      <c r="H76" s="528"/>
      <c r="I76" s="528"/>
      <c r="J76" s="528"/>
      <c r="K76" s="567"/>
      <c r="L76" s="321">
        <v>4</v>
      </c>
      <c r="M76" s="321">
        <v>0</v>
      </c>
      <c r="N76" s="480">
        <v>0</v>
      </c>
      <c r="O76" s="530"/>
      <c r="P76" s="531">
        <v>0</v>
      </c>
      <c r="Q76" s="532"/>
      <c r="R76" s="475">
        <f>R77+R89</f>
        <v>738986.21</v>
      </c>
      <c r="S76" s="533"/>
      <c r="T76" s="534">
        <f>T77</f>
        <v>649000</v>
      </c>
      <c r="U76" s="535"/>
      <c r="V76" s="322">
        <f>V78</f>
        <v>680000</v>
      </c>
    </row>
    <row r="77" spans="1:22" ht="14.25" customHeight="1" thickBot="1">
      <c r="A77" s="38"/>
      <c r="B77" s="142"/>
      <c r="C77" s="520" t="s">
        <v>37</v>
      </c>
      <c r="D77" s="521"/>
      <c r="E77" s="521"/>
      <c r="F77" s="521"/>
      <c r="G77" s="521"/>
      <c r="H77" s="521"/>
      <c r="I77" s="521"/>
      <c r="J77" s="521"/>
      <c r="K77" s="522"/>
      <c r="L77" s="39">
        <v>4</v>
      </c>
      <c r="M77" s="39">
        <v>9</v>
      </c>
      <c r="N77" s="485">
        <v>0</v>
      </c>
      <c r="O77" s="486"/>
      <c r="P77" s="523">
        <v>0</v>
      </c>
      <c r="Q77" s="524"/>
      <c r="R77" s="487">
        <f>R78</f>
        <v>678986.21</v>
      </c>
      <c r="S77" s="488"/>
      <c r="T77" s="525">
        <f>T78</f>
        <v>649000</v>
      </c>
      <c r="U77" s="526"/>
      <c r="V77" s="166">
        <f>V78</f>
        <v>680000</v>
      </c>
    </row>
    <row r="78" spans="1:22" ht="28.5" customHeight="1" thickBot="1">
      <c r="A78" s="38"/>
      <c r="B78" s="142"/>
      <c r="C78" s="511"/>
      <c r="D78" s="512"/>
      <c r="E78" s="515" t="s">
        <v>269</v>
      </c>
      <c r="F78" s="516"/>
      <c r="G78" s="516"/>
      <c r="H78" s="516"/>
      <c r="I78" s="516"/>
      <c r="J78" s="516"/>
      <c r="K78" s="517"/>
      <c r="L78" s="40">
        <v>4</v>
      </c>
      <c r="M78" s="40">
        <v>9</v>
      </c>
      <c r="N78" s="464">
        <v>5500000000</v>
      </c>
      <c r="O78" s="465"/>
      <c r="P78" s="455">
        <v>0</v>
      </c>
      <c r="Q78" s="456"/>
      <c r="R78" s="459">
        <f>R80</f>
        <v>678986.21</v>
      </c>
      <c r="S78" s="477"/>
      <c r="T78" s="453">
        <f>T80</f>
        <v>649000</v>
      </c>
      <c r="U78" s="510"/>
      <c r="V78" s="184">
        <f>V80</f>
        <v>680000</v>
      </c>
    </row>
    <row r="79" spans="1:22" ht="12" customHeight="1" thickBot="1">
      <c r="A79" s="38"/>
      <c r="B79" s="182"/>
      <c r="C79" s="149"/>
      <c r="D79" s="150"/>
      <c r="E79" s="154"/>
      <c r="F79" s="155"/>
      <c r="G79" s="155"/>
      <c r="H79" s="155"/>
      <c r="I79" s="155"/>
      <c r="J79" s="155"/>
      <c r="K79" s="413" t="s">
        <v>289</v>
      </c>
      <c r="L79" s="61">
        <v>4</v>
      </c>
      <c r="M79" s="61">
        <v>9</v>
      </c>
      <c r="N79" s="457">
        <v>5540000000</v>
      </c>
      <c r="O79" s="458"/>
      <c r="P79" s="462">
        <v>0</v>
      </c>
      <c r="Q79" s="463"/>
      <c r="R79" s="459">
        <f>R80</f>
        <v>678986.21</v>
      </c>
      <c r="S79" s="460"/>
      <c r="T79" s="453">
        <f>T80</f>
        <v>649000</v>
      </c>
      <c r="U79" s="461"/>
      <c r="V79" s="165">
        <f>V80</f>
        <v>680000</v>
      </c>
    </row>
    <row r="80" spans="1:22" ht="16.5" customHeight="1" thickBot="1">
      <c r="A80" s="38"/>
      <c r="B80" s="139"/>
      <c r="C80" s="541"/>
      <c r="D80" s="542"/>
      <c r="E80" s="545"/>
      <c r="F80" s="546"/>
      <c r="G80" s="551" t="s">
        <v>290</v>
      </c>
      <c r="H80" s="552"/>
      <c r="I80" s="552"/>
      <c r="J80" s="552"/>
      <c r="K80" s="553"/>
      <c r="L80" s="61">
        <v>4</v>
      </c>
      <c r="M80" s="61">
        <v>9</v>
      </c>
      <c r="N80" s="457">
        <v>5540200000</v>
      </c>
      <c r="O80" s="458"/>
      <c r="P80" s="462">
        <v>0</v>
      </c>
      <c r="Q80" s="463"/>
      <c r="R80" s="468">
        <f>R81+R84</f>
        <v>678986.21</v>
      </c>
      <c r="S80" s="469"/>
      <c r="T80" s="466">
        <f>T81</f>
        <v>649000</v>
      </c>
      <c r="U80" s="467"/>
      <c r="V80" s="271">
        <f>V81</f>
        <v>680000</v>
      </c>
    </row>
    <row r="81" spans="1:22" ht="18.75" customHeight="1" thickBot="1">
      <c r="A81" s="38"/>
      <c r="B81" s="142"/>
      <c r="C81" s="511"/>
      <c r="D81" s="512"/>
      <c r="E81" s="513"/>
      <c r="F81" s="514"/>
      <c r="G81" s="515" t="s">
        <v>99</v>
      </c>
      <c r="H81" s="516"/>
      <c r="I81" s="516"/>
      <c r="J81" s="516"/>
      <c r="K81" s="516"/>
      <c r="L81" s="164">
        <v>4</v>
      </c>
      <c r="M81" s="164">
        <v>9</v>
      </c>
      <c r="N81" s="565">
        <v>5540295280</v>
      </c>
      <c r="O81" s="465"/>
      <c r="P81" s="455">
        <v>0</v>
      </c>
      <c r="Q81" s="456"/>
      <c r="R81" s="459">
        <f>R82</f>
        <v>678986.21</v>
      </c>
      <c r="S81" s="477"/>
      <c r="T81" s="453">
        <f>T82</f>
        <v>649000</v>
      </c>
      <c r="U81" s="669"/>
      <c r="V81" s="323">
        <f>V82</f>
        <v>680000</v>
      </c>
    </row>
    <row r="82" spans="1:22" ht="17.25" hidden="1" customHeight="1" thickBot="1">
      <c r="A82" s="538"/>
      <c r="B82" s="539"/>
      <c r="C82" s="541"/>
      <c r="D82" s="542"/>
      <c r="E82" s="545"/>
      <c r="F82" s="546"/>
      <c r="G82" s="549"/>
      <c r="H82" s="551" t="s">
        <v>97</v>
      </c>
      <c r="I82" s="552"/>
      <c r="J82" s="552"/>
      <c r="K82" s="553"/>
      <c r="L82" s="566">
        <v>4</v>
      </c>
      <c r="M82" s="566">
        <v>9</v>
      </c>
      <c r="N82" s="457">
        <v>5540295280</v>
      </c>
      <c r="O82" s="458"/>
      <c r="P82" s="462">
        <v>240</v>
      </c>
      <c r="Q82" s="463"/>
      <c r="R82" s="468">
        <f>'Приложение 5'!Q91</f>
        <v>678986.21</v>
      </c>
      <c r="S82" s="469"/>
      <c r="T82" s="466">
        <f>'Приложение 5'!R89</f>
        <v>649000</v>
      </c>
      <c r="U82" s="472"/>
      <c r="V82" s="668">
        <f>'Приложение 5'!S89</f>
        <v>680000</v>
      </c>
    </row>
    <row r="83" spans="1:22" ht="16.5" customHeight="1" thickBot="1">
      <c r="A83" s="538"/>
      <c r="B83" s="540"/>
      <c r="C83" s="543"/>
      <c r="D83" s="544"/>
      <c r="E83" s="547"/>
      <c r="F83" s="548"/>
      <c r="G83" s="550"/>
      <c r="H83" s="554"/>
      <c r="I83" s="555"/>
      <c r="J83" s="555"/>
      <c r="K83" s="556"/>
      <c r="L83" s="562"/>
      <c r="M83" s="562"/>
      <c r="N83" s="478"/>
      <c r="O83" s="479"/>
      <c r="P83" s="563"/>
      <c r="Q83" s="564"/>
      <c r="R83" s="470"/>
      <c r="S83" s="471"/>
      <c r="T83" s="473"/>
      <c r="U83" s="474"/>
      <c r="V83" s="558"/>
    </row>
    <row r="84" spans="1:22" ht="27.75" hidden="1" customHeight="1" thickBot="1">
      <c r="A84" s="38"/>
      <c r="B84" s="142"/>
      <c r="C84" s="511"/>
      <c r="D84" s="512"/>
      <c r="E84" s="513"/>
      <c r="F84" s="514"/>
      <c r="G84" s="515" t="s">
        <v>149</v>
      </c>
      <c r="H84" s="516"/>
      <c r="I84" s="516"/>
      <c r="J84" s="516"/>
      <c r="K84" s="516"/>
      <c r="L84" s="181">
        <v>4</v>
      </c>
      <c r="M84" s="181">
        <v>9</v>
      </c>
      <c r="N84" s="565" t="str">
        <f>N85</f>
        <v>554П5S1401</v>
      </c>
      <c r="O84" s="465"/>
      <c r="P84" s="455">
        <v>0</v>
      </c>
      <c r="Q84" s="456"/>
      <c r="R84" s="459">
        <f>R85</f>
        <v>0</v>
      </c>
      <c r="S84" s="477"/>
      <c r="T84" s="453">
        <f>T85</f>
        <v>0</v>
      </c>
      <c r="U84" s="510"/>
      <c r="V84" s="148">
        <f>V85</f>
        <v>0</v>
      </c>
    </row>
    <row r="85" spans="1:22" ht="17.25" hidden="1" customHeight="1">
      <c r="A85" s="538"/>
      <c r="B85" s="539"/>
      <c r="C85" s="541"/>
      <c r="D85" s="542"/>
      <c r="E85" s="545"/>
      <c r="F85" s="546"/>
      <c r="G85" s="549"/>
      <c r="H85" s="551" t="s">
        <v>97</v>
      </c>
      <c r="I85" s="552"/>
      <c r="J85" s="552"/>
      <c r="K85" s="553"/>
      <c r="L85" s="561">
        <v>4</v>
      </c>
      <c r="M85" s="561">
        <v>9</v>
      </c>
      <c r="N85" s="457" t="s">
        <v>148</v>
      </c>
      <c r="O85" s="458"/>
      <c r="P85" s="462">
        <v>240</v>
      </c>
      <c r="Q85" s="463"/>
      <c r="R85" s="468">
        <f>'Приложение 5'!Q96</f>
        <v>0</v>
      </c>
      <c r="S85" s="469"/>
      <c r="T85" s="466">
        <f>'Приложение 5'!R96</f>
        <v>0</v>
      </c>
      <c r="U85" s="472"/>
      <c r="V85" s="557">
        <f>'Приложение 5'!S96</f>
        <v>0</v>
      </c>
    </row>
    <row r="86" spans="1:22" ht="17.25" hidden="1" customHeight="1" thickBot="1">
      <c r="A86" s="538"/>
      <c r="B86" s="540"/>
      <c r="C86" s="543"/>
      <c r="D86" s="544"/>
      <c r="E86" s="547"/>
      <c r="F86" s="548"/>
      <c r="G86" s="550"/>
      <c r="H86" s="554"/>
      <c r="I86" s="555"/>
      <c r="J86" s="555"/>
      <c r="K86" s="556"/>
      <c r="L86" s="562"/>
      <c r="M86" s="562"/>
      <c r="N86" s="478"/>
      <c r="O86" s="479"/>
      <c r="P86" s="563"/>
      <c r="Q86" s="564"/>
      <c r="R86" s="470"/>
      <c r="S86" s="471"/>
      <c r="T86" s="473"/>
      <c r="U86" s="474"/>
      <c r="V86" s="558"/>
    </row>
    <row r="87" spans="1:22" ht="21" hidden="1" customHeight="1" thickBot="1">
      <c r="A87" s="38"/>
      <c r="B87" s="176"/>
      <c r="C87" s="172"/>
      <c r="D87" s="172"/>
      <c r="E87" s="177"/>
      <c r="F87" s="177"/>
      <c r="G87" s="177"/>
      <c r="H87" s="170"/>
      <c r="I87" s="170"/>
      <c r="J87" s="170"/>
      <c r="K87" s="245" t="s">
        <v>226</v>
      </c>
      <c r="L87" s="39">
        <v>4</v>
      </c>
      <c r="M87" s="39">
        <v>12</v>
      </c>
      <c r="N87" s="485">
        <v>5590000000</v>
      </c>
      <c r="O87" s="486"/>
      <c r="P87" s="246">
        <v>0</v>
      </c>
      <c r="Q87" s="247"/>
      <c r="R87" s="487">
        <v>0</v>
      </c>
      <c r="S87" s="488"/>
      <c r="T87" s="525">
        <v>0</v>
      </c>
      <c r="U87" s="526"/>
      <c r="V87" s="166">
        <f>V88</f>
        <v>0</v>
      </c>
    </row>
    <row r="88" spans="1:22" ht="39" hidden="1" customHeight="1" thickBot="1">
      <c r="A88" s="38"/>
      <c r="B88" s="176"/>
      <c r="C88" s="172"/>
      <c r="D88" s="172"/>
      <c r="E88" s="177"/>
      <c r="F88" s="177"/>
      <c r="G88" s="177"/>
      <c r="H88" s="170"/>
      <c r="I88" s="170"/>
      <c r="J88" s="170"/>
      <c r="K88" s="244" t="s">
        <v>230</v>
      </c>
      <c r="L88" s="40">
        <v>4</v>
      </c>
      <c r="M88" s="40">
        <v>12</v>
      </c>
      <c r="N88" s="464" t="s">
        <v>229</v>
      </c>
      <c r="O88" s="465"/>
      <c r="P88" s="242">
        <v>240</v>
      </c>
      <c r="Q88" s="243"/>
      <c r="R88" s="459">
        <v>0</v>
      </c>
      <c r="S88" s="477"/>
      <c r="T88" s="453">
        <v>0</v>
      </c>
      <c r="U88" s="510"/>
      <c r="V88" s="148">
        <v>0</v>
      </c>
    </row>
    <row r="89" spans="1:22" ht="20.25" customHeight="1" thickBot="1">
      <c r="A89" s="38"/>
      <c r="B89" s="176"/>
      <c r="C89" s="172"/>
      <c r="D89" s="172"/>
      <c r="E89" s="177"/>
      <c r="F89" s="177"/>
      <c r="G89" s="177"/>
      <c r="H89" s="170"/>
      <c r="I89" s="170"/>
      <c r="J89" s="170"/>
      <c r="K89" s="406" t="s">
        <v>280</v>
      </c>
      <c r="L89" s="321">
        <v>4</v>
      </c>
      <c r="M89" s="321">
        <v>12</v>
      </c>
      <c r="N89" s="480">
        <v>0</v>
      </c>
      <c r="O89" s="481"/>
      <c r="P89" s="407">
        <v>0</v>
      </c>
      <c r="Q89" s="408"/>
      <c r="R89" s="475">
        <f>R90</f>
        <v>60000</v>
      </c>
      <c r="S89" s="476"/>
      <c r="T89" s="534">
        <v>0</v>
      </c>
      <c r="U89" s="481"/>
      <c r="V89" s="322">
        <v>0</v>
      </c>
    </row>
    <row r="90" spans="1:22" ht="27.75" customHeight="1" thickBot="1">
      <c r="A90" s="38"/>
      <c r="B90" s="176"/>
      <c r="C90" s="172"/>
      <c r="D90" s="172"/>
      <c r="E90" s="177"/>
      <c r="F90" s="177"/>
      <c r="G90" s="177"/>
      <c r="H90" s="170"/>
      <c r="I90" s="170"/>
      <c r="J90" s="170"/>
      <c r="K90" s="244" t="s">
        <v>269</v>
      </c>
      <c r="L90" s="40">
        <v>4</v>
      </c>
      <c r="M90" s="40">
        <v>12</v>
      </c>
      <c r="N90" s="464">
        <v>5500000000</v>
      </c>
      <c r="O90" s="465"/>
      <c r="P90" s="242">
        <v>0</v>
      </c>
      <c r="Q90" s="243"/>
      <c r="R90" s="459">
        <f>R91</f>
        <v>60000</v>
      </c>
      <c r="S90" s="460"/>
      <c r="T90" s="453">
        <v>0</v>
      </c>
      <c r="U90" s="454"/>
      <c r="V90" s="148">
        <v>0</v>
      </c>
    </row>
    <row r="91" spans="1:22" ht="12.75" customHeight="1" thickBot="1">
      <c r="A91" s="38"/>
      <c r="B91" s="176"/>
      <c r="C91" s="172"/>
      <c r="D91" s="172"/>
      <c r="E91" s="177"/>
      <c r="F91" s="177"/>
      <c r="G91" s="177"/>
      <c r="H91" s="170"/>
      <c r="I91" s="170"/>
      <c r="J91" s="170"/>
      <c r="K91" s="430" t="s">
        <v>285</v>
      </c>
      <c r="L91" s="164">
        <v>4</v>
      </c>
      <c r="M91" s="40">
        <v>12</v>
      </c>
      <c r="N91" s="464">
        <v>5540000000</v>
      </c>
      <c r="O91" s="454"/>
      <c r="P91" s="242">
        <v>0</v>
      </c>
      <c r="Q91" s="243"/>
      <c r="R91" s="459">
        <f>R92</f>
        <v>60000</v>
      </c>
      <c r="S91" s="460"/>
      <c r="T91" s="453">
        <v>0</v>
      </c>
      <c r="U91" s="454"/>
      <c r="V91" s="148">
        <v>0</v>
      </c>
    </row>
    <row r="92" spans="1:22" ht="12.75" customHeight="1" thickBot="1">
      <c r="A92" s="38"/>
      <c r="B92" s="176"/>
      <c r="C92" s="172"/>
      <c r="D92" s="172"/>
      <c r="E92" s="177"/>
      <c r="F92" s="177"/>
      <c r="G92" s="177"/>
      <c r="H92" s="170"/>
      <c r="I92" s="170"/>
      <c r="J92" s="170"/>
      <c r="K92" s="431" t="s">
        <v>296</v>
      </c>
      <c r="L92" s="62">
        <v>4</v>
      </c>
      <c r="M92" s="40">
        <v>12</v>
      </c>
      <c r="N92" s="464">
        <v>5540300000</v>
      </c>
      <c r="O92" s="454"/>
      <c r="P92" s="242">
        <v>0</v>
      </c>
      <c r="Q92" s="243"/>
      <c r="R92" s="459">
        <f>R93+R95+R97</f>
        <v>60000</v>
      </c>
      <c r="S92" s="460"/>
      <c r="T92" s="453">
        <v>0</v>
      </c>
      <c r="U92" s="454"/>
      <c r="V92" s="148">
        <v>0</v>
      </c>
    </row>
    <row r="93" spans="1:22" ht="18.75" customHeight="1" thickBot="1">
      <c r="A93" s="38"/>
      <c r="B93" s="176"/>
      <c r="C93" s="172"/>
      <c r="D93" s="172"/>
      <c r="E93" s="177"/>
      <c r="F93" s="177"/>
      <c r="G93" s="177"/>
      <c r="H93" s="170"/>
      <c r="I93" s="170"/>
      <c r="J93" s="170"/>
      <c r="K93" s="147" t="s">
        <v>254</v>
      </c>
      <c r="L93" s="40">
        <v>4</v>
      </c>
      <c r="M93" s="40">
        <v>12</v>
      </c>
      <c r="N93" s="464">
        <v>5540390010</v>
      </c>
      <c r="O93" s="454"/>
      <c r="P93" s="455">
        <v>0</v>
      </c>
      <c r="Q93" s="456"/>
      <c r="R93" s="459">
        <f>R94</f>
        <v>20000</v>
      </c>
      <c r="S93" s="460"/>
      <c r="T93" s="453">
        <v>0</v>
      </c>
      <c r="U93" s="454"/>
      <c r="V93" s="148">
        <v>0</v>
      </c>
    </row>
    <row r="94" spans="1:22" ht="20.25" customHeight="1" thickBot="1">
      <c r="A94" s="38"/>
      <c r="B94" s="176"/>
      <c r="C94" s="172"/>
      <c r="D94" s="172"/>
      <c r="E94" s="177"/>
      <c r="F94" s="177"/>
      <c r="G94" s="177"/>
      <c r="H94" s="170"/>
      <c r="I94" s="170"/>
      <c r="J94" s="170"/>
      <c r="K94" s="147" t="s">
        <v>97</v>
      </c>
      <c r="L94" s="40">
        <v>4</v>
      </c>
      <c r="M94" s="40">
        <v>12</v>
      </c>
      <c r="N94" s="464">
        <v>5540390010</v>
      </c>
      <c r="O94" s="454"/>
      <c r="P94" s="59">
        <v>240</v>
      </c>
      <c r="Q94" s="60"/>
      <c r="R94" s="459">
        <f>'Приложение 5'!Q106</f>
        <v>20000</v>
      </c>
      <c r="S94" s="460"/>
      <c r="T94" s="453">
        <v>0</v>
      </c>
      <c r="U94" s="454"/>
      <c r="V94" s="148">
        <v>0</v>
      </c>
    </row>
    <row r="95" spans="1:22" ht="22.5" customHeight="1" thickBot="1">
      <c r="A95" s="38"/>
      <c r="B95" s="176"/>
      <c r="C95" s="172"/>
      <c r="D95" s="172"/>
      <c r="E95" s="177"/>
      <c r="F95" s="177"/>
      <c r="G95" s="177"/>
      <c r="H95" s="170"/>
      <c r="I95" s="170"/>
      <c r="J95" s="170"/>
      <c r="K95" s="147" t="s">
        <v>255</v>
      </c>
      <c r="L95" s="40">
        <v>4</v>
      </c>
      <c r="M95" s="40">
        <v>12</v>
      </c>
      <c r="N95" s="464">
        <v>5540390030</v>
      </c>
      <c r="O95" s="454"/>
      <c r="P95" s="455">
        <v>0</v>
      </c>
      <c r="Q95" s="456"/>
      <c r="R95" s="459">
        <f>R96</f>
        <v>20000</v>
      </c>
      <c r="S95" s="460"/>
      <c r="T95" s="453">
        <v>0</v>
      </c>
      <c r="U95" s="454"/>
      <c r="V95" s="148">
        <v>0</v>
      </c>
    </row>
    <row r="96" spans="1:22" ht="22.5" customHeight="1" thickBot="1">
      <c r="A96" s="38"/>
      <c r="B96" s="176"/>
      <c r="C96" s="172"/>
      <c r="D96" s="172"/>
      <c r="E96" s="177"/>
      <c r="F96" s="177"/>
      <c r="G96" s="177"/>
      <c r="H96" s="170"/>
      <c r="I96" s="170"/>
      <c r="J96" s="170"/>
      <c r="K96" s="147" t="s">
        <v>97</v>
      </c>
      <c r="L96" s="40">
        <v>4</v>
      </c>
      <c r="M96" s="40">
        <v>12</v>
      </c>
      <c r="N96" s="464">
        <v>5540390030</v>
      </c>
      <c r="O96" s="454"/>
      <c r="P96" s="59">
        <v>240</v>
      </c>
      <c r="Q96" s="60"/>
      <c r="R96" s="459">
        <f>'Приложение 5'!Q109</f>
        <v>20000</v>
      </c>
      <c r="S96" s="460"/>
      <c r="T96" s="453">
        <v>0</v>
      </c>
      <c r="U96" s="454"/>
      <c r="V96" s="148">
        <v>0</v>
      </c>
    </row>
    <row r="97" spans="1:22" ht="24" customHeight="1" thickBot="1">
      <c r="A97" s="38"/>
      <c r="B97" s="176"/>
      <c r="C97" s="172"/>
      <c r="D97" s="172"/>
      <c r="E97" s="177"/>
      <c r="F97" s="177"/>
      <c r="G97" s="177"/>
      <c r="H97" s="170"/>
      <c r="I97" s="170"/>
      <c r="J97" s="170"/>
      <c r="K97" s="147" t="s">
        <v>256</v>
      </c>
      <c r="L97" s="40">
        <v>4</v>
      </c>
      <c r="M97" s="40">
        <v>12</v>
      </c>
      <c r="N97" s="464">
        <v>5540390050</v>
      </c>
      <c r="O97" s="465"/>
      <c r="P97" s="455">
        <v>0</v>
      </c>
      <c r="Q97" s="456"/>
      <c r="R97" s="459">
        <f>R98</f>
        <v>20000</v>
      </c>
      <c r="S97" s="460"/>
      <c r="T97" s="453">
        <v>0</v>
      </c>
      <c r="U97" s="454"/>
      <c r="V97" s="148">
        <v>0</v>
      </c>
    </row>
    <row r="98" spans="1:22" ht="18.75" customHeight="1" thickBot="1">
      <c r="A98" s="38"/>
      <c r="B98" s="176"/>
      <c r="C98" s="172"/>
      <c r="D98" s="172"/>
      <c r="E98" s="177"/>
      <c r="F98" s="177"/>
      <c r="G98" s="177"/>
      <c r="H98" s="170"/>
      <c r="I98" s="170"/>
      <c r="J98" s="170"/>
      <c r="K98" s="147" t="s">
        <v>97</v>
      </c>
      <c r="L98" s="40">
        <v>4</v>
      </c>
      <c r="M98" s="40">
        <v>12</v>
      </c>
      <c r="N98" s="464">
        <v>5540390050</v>
      </c>
      <c r="O98" s="465"/>
      <c r="P98" s="59">
        <v>240</v>
      </c>
      <c r="Q98" s="60"/>
      <c r="R98" s="459">
        <f>'Приложение 5'!Q112</f>
        <v>20000</v>
      </c>
      <c r="S98" s="460"/>
      <c r="T98" s="453">
        <v>0</v>
      </c>
      <c r="U98" s="454"/>
      <c r="V98" s="148">
        <v>0</v>
      </c>
    </row>
    <row r="99" spans="1:22" ht="18.75" customHeight="1" thickBot="1">
      <c r="A99" s="38"/>
      <c r="B99" s="527" t="s">
        <v>100</v>
      </c>
      <c r="C99" s="528"/>
      <c r="D99" s="528"/>
      <c r="E99" s="528"/>
      <c r="F99" s="528"/>
      <c r="G99" s="528"/>
      <c r="H99" s="528"/>
      <c r="I99" s="528"/>
      <c r="J99" s="528"/>
      <c r="K99" s="529"/>
      <c r="L99" s="321">
        <v>5</v>
      </c>
      <c r="M99" s="321">
        <v>0</v>
      </c>
      <c r="N99" s="480">
        <v>0</v>
      </c>
      <c r="O99" s="530"/>
      <c r="P99" s="531">
        <v>0</v>
      </c>
      <c r="Q99" s="532"/>
      <c r="R99" s="559">
        <f>R100</f>
        <v>30000</v>
      </c>
      <c r="S99" s="560"/>
      <c r="T99" s="534">
        <f>T100</f>
        <v>0</v>
      </c>
      <c r="U99" s="535"/>
      <c r="V99" s="322">
        <f>V101</f>
        <v>0</v>
      </c>
    </row>
    <row r="100" spans="1:22" ht="16.5" customHeight="1" thickBot="1">
      <c r="A100" s="38"/>
      <c r="B100" s="142"/>
      <c r="C100" s="520" t="s">
        <v>30</v>
      </c>
      <c r="D100" s="521"/>
      <c r="E100" s="521"/>
      <c r="F100" s="521"/>
      <c r="G100" s="521"/>
      <c r="H100" s="521"/>
      <c r="I100" s="521"/>
      <c r="J100" s="521"/>
      <c r="K100" s="522"/>
      <c r="L100" s="39">
        <v>5</v>
      </c>
      <c r="M100" s="39">
        <v>3</v>
      </c>
      <c r="N100" s="485">
        <v>0</v>
      </c>
      <c r="O100" s="486"/>
      <c r="P100" s="523">
        <v>0</v>
      </c>
      <c r="Q100" s="524"/>
      <c r="R100" s="536">
        <f>R101</f>
        <v>30000</v>
      </c>
      <c r="S100" s="537"/>
      <c r="T100" s="525">
        <f>T101</f>
        <v>0</v>
      </c>
      <c r="U100" s="526"/>
      <c r="V100" s="166">
        <f>V101</f>
        <v>0</v>
      </c>
    </row>
    <row r="101" spans="1:22" ht="30.75" customHeight="1" thickBot="1">
      <c r="A101" s="38"/>
      <c r="B101" s="142"/>
      <c r="C101" s="511"/>
      <c r="D101" s="512"/>
      <c r="E101" s="515" t="s">
        <v>269</v>
      </c>
      <c r="F101" s="516"/>
      <c r="G101" s="516"/>
      <c r="H101" s="516"/>
      <c r="I101" s="516"/>
      <c r="J101" s="516"/>
      <c r="K101" s="517"/>
      <c r="L101" s="40">
        <v>5</v>
      </c>
      <c r="M101" s="40">
        <v>3</v>
      </c>
      <c r="N101" s="464">
        <v>5500000000</v>
      </c>
      <c r="O101" s="465"/>
      <c r="P101" s="455">
        <v>0</v>
      </c>
      <c r="Q101" s="456"/>
      <c r="R101" s="459">
        <f>R103</f>
        <v>30000</v>
      </c>
      <c r="S101" s="477"/>
      <c r="T101" s="453">
        <f>T103</f>
        <v>0</v>
      </c>
      <c r="U101" s="510"/>
      <c r="V101" s="148">
        <f>V103</f>
        <v>0</v>
      </c>
    </row>
    <row r="102" spans="1:22" ht="17.25" customHeight="1" thickBot="1">
      <c r="A102" s="38"/>
      <c r="B102" s="142"/>
      <c r="C102" s="143"/>
      <c r="D102" s="144"/>
      <c r="E102" s="145"/>
      <c r="F102" s="146"/>
      <c r="G102" s="146"/>
      <c r="H102" s="146"/>
      <c r="I102" s="146"/>
      <c r="J102" s="146"/>
      <c r="K102" s="413" t="s">
        <v>289</v>
      </c>
      <c r="L102" s="40">
        <v>5</v>
      </c>
      <c r="M102" s="40">
        <v>3</v>
      </c>
      <c r="N102" s="464">
        <v>5540000000</v>
      </c>
      <c r="O102" s="465"/>
      <c r="P102" s="455">
        <v>0</v>
      </c>
      <c r="Q102" s="456"/>
      <c r="R102" s="459">
        <f>R103</f>
        <v>30000</v>
      </c>
      <c r="S102" s="460"/>
      <c r="T102" s="453">
        <f>T103</f>
        <v>0</v>
      </c>
      <c r="U102" s="454"/>
      <c r="V102" s="148">
        <f>V103</f>
        <v>0</v>
      </c>
    </row>
    <row r="103" spans="1:22" ht="19.5" customHeight="1" thickBot="1">
      <c r="A103" s="38"/>
      <c r="B103" s="142"/>
      <c r="C103" s="511"/>
      <c r="D103" s="512"/>
      <c r="E103" s="515" t="s">
        <v>264</v>
      </c>
      <c r="F103" s="516"/>
      <c r="G103" s="516"/>
      <c r="H103" s="516"/>
      <c r="I103" s="516"/>
      <c r="J103" s="516"/>
      <c r="K103" s="517"/>
      <c r="L103" s="40">
        <v>5</v>
      </c>
      <c r="M103" s="40">
        <v>3</v>
      </c>
      <c r="N103" s="464">
        <v>5540300000</v>
      </c>
      <c r="O103" s="465"/>
      <c r="P103" s="455">
        <v>0</v>
      </c>
      <c r="Q103" s="456"/>
      <c r="R103" s="459">
        <f>'Приложение 5'!Q118</f>
        <v>30000</v>
      </c>
      <c r="S103" s="477"/>
      <c r="T103" s="453">
        <f>'Приложение 5'!R118</f>
        <v>0</v>
      </c>
      <c r="U103" s="510"/>
      <c r="V103" s="148">
        <f>'Приложение 5'!S118</f>
        <v>0</v>
      </c>
    </row>
    <row r="104" spans="1:22" ht="18.75" customHeight="1" thickBot="1">
      <c r="A104" s="38"/>
      <c r="B104" s="142"/>
      <c r="C104" s="511"/>
      <c r="D104" s="512"/>
      <c r="E104" s="515" t="s">
        <v>270</v>
      </c>
      <c r="F104" s="516"/>
      <c r="G104" s="516"/>
      <c r="H104" s="516"/>
      <c r="I104" s="516"/>
      <c r="J104" s="516"/>
      <c r="K104" s="517"/>
      <c r="L104" s="40">
        <v>5</v>
      </c>
      <c r="M104" s="40">
        <v>3</v>
      </c>
      <c r="N104" s="464">
        <v>5540395310</v>
      </c>
      <c r="O104" s="465"/>
      <c r="P104" s="455">
        <v>0</v>
      </c>
      <c r="Q104" s="456"/>
      <c r="R104" s="459">
        <f>R105</f>
        <v>30000</v>
      </c>
      <c r="S104" s="477"/>
      <c r="T104" s="453">
        <f>T105</f>
        <v>0</v>
      </c>
      <c r="U104" s="510"/>
      <c r="V104" s="148">
        <f>V105</f>
        <v>0</v>
      </c>
    </row>
    <row r="105" spans="1:22" ht="14.25" customHeight="1" thickBot="1">
      <c r="A105" s="38"/>
      <c r="B105" s="142"/>
      <c r="C105" s="511"/>
      <c r="D105" s="512"/>
      <c r="E105" s="515" t="s">
        <v>97</v>
      </c>
      <c r="F105" s="516"/>
      <c r="G105" s="516"/>
      <c r="H105" s="516"/>
      <c r="I105" s="516"/>
      <c r="J105" s="516"/>
      <c r="K105" s="517"/>
      <c r="L105" s="40">
        <v>5</v>
      </c>
      <c r="M105" s="40">
        <v>3</v>
      </c>
      <c r="N105" s="464">
        <v>5540395310</v>
      </c>
      <c r="O105" s="465"/>
      <c r="P105" s="455">
        <v>240</v>
      </c>
      <c r="Q105" s="456"/>
      <c r="R105" s="459">
        <f>'Приложение 5'!Q120</f>
        <v>30000</v>
      </c>
      <c r="S105" s="477"/>
      <c r="T105" s="453">
        <f>'Приложение 5'!R120</f>
        <v>0</v>
      </c>
      <c r="U105" s="510"/>
      <c r="V105" s="148">
        <f>'Приложение 5'!S120</f>
        <v>0</v>
      </c>
    </row>
    <row r="106" spans="1:22" ht="16.5" customHeight="1" thickBot="1">
      <c r="A106" s="38"/>
      <c r="B106" s="527" t="s">
        <v>101</v>
      </c>
      <c r="C106" s="528"/>
      <c r="D106" s="528"/>
      <c r="E106" s="528"/>
      <c r="F106" s="528"/>
      <c r="G106" s="528"/>
      <c r="H106" s="528"/>
      <c r="I106" s="528"/>
      <c r="J106" s="528"/>
      <c r="K106" s="529"/>
      <c r="L106" s="321">
        <v>8</v>
      </c>
      <c r="M106" s="321">
        <v>0</v>
      </c>
      <c r="N106" s="480">
        <v>0</v>
      </c>
      <c r="O106" s="530"/>
      <c r="P106" s="531">
        <v>0</v>
      </c>
      <c r="Q106" s="532"/>
      <c r="R106" s="475">
        <f>R107</f>
        <v>2088615.68</v>
      </c>
      <c r="S106" s="533"/>
      <c r="T106" s="534">
        <f>T107</f>
        <v>1607200</v>
      </c>
      <c r="U106" s="535"/>
      <c r="V106" s="322">
        <f>V107</f>
        <v>1567200</v>
      </c>
    </row>
    <row r="107" spans="1:22" ht="16.5" thickBot="1">
      <c r="A107" s="38"/>
      <c r="B107" s="142"/>
      <c r="C107" s="520" t="s">
        <v>31</v>
      </c>
      <c r="D107" s="521"/>
      <c r="E107" s="521"/>
      <c r="F107" s="521"/>
      <c r="G107" s="521"/>
      <c r="H107" s="521"/>
      <c r="I107" s="521"/>
      <c r="J107" s="521"/>
      <c r="K107" s="522"/>
      <c r="L107" s="39">
        <v>8</v>
      </c>
      <c r="M107" s="39">
        <v>1</v>
      </c>
      <c r="N107" s="485">
        <v>0</v>
      </c>
      <c r="O107" s="486"/>
      <c r="P107" s="523">
        <v>0</v>
      </c>
      <c r="Q107" s="524"/>
      <c r="R107" s="487">
        <f>R108</f>
        <v>2088615.68</v>
      </c>
      <c r="S107" s="488"/>
      <c r="T107" s="525">
        <f>T108</f>
        <v>1607200</v>
      </c>
      <c r="U107" s="526"/>
      <c r="V107" s="166">
        <f>V108</f>
        <v>1567200</v>
      </c>
    </row>
    <row r="108" spans="1:22" ht="26.25" customHeight="1" thickBot="1">
      <c r="A108" s="38"/>
      <c r="B108" s="142"/>
      <c r="C108" s="511"/>
      <c r="D108" s="512"/>
      <c r="E108" s="515" t="s">
        <v>269</v>
      </c>
      <c r="F108" s="516"/>
      <c r="G108" s="516"/>
      <c r="H108" s="516"/>
      <c r="I108" s="516"/>
      <c r="J108" s="516"/>
      <c r="K108" s="517"/>
      <c r="L108" s="40">
        <v>8</v>
      </c>
      <c r="M108" s="40">
        <v>1</v>
      </c>
      <c r="N108" s="464">
        <v>5500000000</v>
      </c>
      <c r="O108" s="465"/>
      <c r="P108" s="455">
        <v>0</v>
      </c>
      <c r="Q108" s="456"/>
      <c r="R108" s="459">
        <f>R110</f>
        <v>2088615.68</v>
      </c>
      <c r="S108" s="477"/>
      <c r="T108" s="453">
        <f>T110</f>
        <v>1607200</v>
      </c>
      <c r="U108" s="510"/>
      <c r="V108" s="148">
        <f>V110</f>
        <v>1567200</v>
      </c>
    </row>
    <row r="109" spans="1:22" ht="15" customHeight="1" thickBot="1">
      <c r="A109" s="38"/>
      <c r="B109" s="142"/>
      <c r="C109" s="143"/>
      <c r="D109" s="144"/>
      <c r="E109" s="145"/>
      <c r="F109" s="146"/>
      <c r="G109" s="146"/>
      <c r="H109" s="146"/>
      <c r="I109" s="146"/>
      <c r="J109" s="146"/>
      <c r="K109" s="413" t="s">
        <v>289</v>
      </c>
      <c r="L109" s="40">
        <v>8</v>
      </c>
      <c r="M109" s="40">
        <v>1</v>
      </c>
      <c r="N109" s="464">
        <v>5540000000</v>
      </c>
      <c r="O109" s="465"/>
      <c r="P109" s="455">
        <v>0</v>
      </c>
      <c r="Q109" s="456"/>
      <c r="R109" s="459">
        <f>R110</f>
        <v>2088615.68</v>
      </c>
      <c r="S109" s="460"/>
      <c r="T109" s="453">
        <f>T110</f>
        <v>1607200</v>
      </c>
      <c r="U109" s="454"/>
      <c r="V109" s="148">
        <f>V110</f>
        <v>1567200</v>
      </c>
    </row>
    <row r="110" spans="1:22" ht="15.75" customHeight="1" thickBot="1">
      <c r="A110" s="38"/>
      <c r="B110" s="142"/>
      <c r="C110" s="511"/>
      <c r="D110" s="512"/>
      <c r="E110" s="515" t="s">
        <v>291</v>
      </c>
      <c r="F110" s="516"/>
      <c r="G110" s="516"/>
      <c r="H110" s="516"/>
      <c r="I110" s="516"/>
      <c r="J110" s="516"/>
      <c r="K110" s="517"/>
      <c r="L110" s="40">
        <v>8</v>
      </c>
      <c r="M110" s="40">
        <v>1</v>
      </c>
      <c r="N110" s="464">
        <v>5540000000</v>
      </c>
      <c r="O110" s="465"/>
      <c r="P110" s="455">
        <v>0</v>
      </c>
      <c r="Q110" s="456"/>
      <c r="R110" s="459">
        <f>R111+R113+R115+R117</f>
        <v>2088615.68</v>
      </c>
      <c r="S110" s="477"/>
      <c r="T110" s="453">
        <f>T111+T113+T115+T117</f>
        <v>1607200</v>
      </c>
      <c r="U110" s="510"/>
      <c r="V110" s="148">
        <f>V111+V115+V117</f>
        <v>1567200</v>
      </c>
    </row>
    <row r="111" spans="1:22" ht="27" customHeight="1" thickBot="1">
      <c r="A111" s="38"/>
      <c r="B111" s="142"/>
      <c r="C111" s="143"/>
      <c r="D111" s="144"/>
      <c r="E111" s="145"/>
      <c r="F111" s="146"/>
      <c r="G111" s="515" t="s">
        <v>113</v>
      </c>
      <c r="H111" s="516"/>
      <c r="I111" s="516"/>
      <c r="J111" s="516"/>
      <c r="K111" s="517"/>
      <c r="L111" s="40">
        <v>8</v>
      </c>
      <c r="M111" s="40">
        <v>1</v>
      </c>
      <c r="N111" s="464">
        <v>5540400000</v>
      </c>
      <c r="O111" s="465"/>
      <c r="P111" s="455">
        <v>0</v>
      </c>
      <c r="Q111" s="456"/>
      <c r="R111" s="459">
        <f>R112</f>
        <v>1189200</v>
      </c>
      <c r="S111" s="477"/>
      <c r="T111" s="453">
        <f>T112</f>
        <v>1457200</v>
      </c>
      <c r="U111" s="510"/>
      <c r="V111" s="148">
        <f>V112</f>
        <v>1457200</v>
      </c>
    </row>
    <row r="112" spans="1:22" ht="20.25" customHeight="1" thickBot="1">
      <c r="A112" s="38"/>
      <c r="B112" s="142"/>
      <c r="C112" s="511"/>
      <c r="D112" s="512"/>
      <c r="E112" s="513"/>
      <c r="F112" s="514"/>
      <c r="G112" s="515" t="s">
        <v>80</v>
      </c>
      <c r="H112" s="516"/>
      <c r="I112" s="516"/>
      <c r="J112" s="516"/>
      <c r="K112" s="517"/>
      <c r="L112" s="40">
        <v>8</v>
      </c>
      <c r="M112" s="40">
        <v>1</v>
      </c>
      <c r="N112" s="464">
        <v>5540475080</v>
      </c>
      <c r="O112" s="465"/>
      <c r="P112" s="455">
        <v>540</v>
      </c>
      <c r="Q112" s="456"/>
      <c r="R112" s="459">
        <f>'Приложение 5'!Q128</f>
        <v>1189200</v>
      </c>
      <c r="S112" s="477"/>
      <c r="T112" s="453">
        <f>'Приложение 5'!R128</f>
        <v>1457200</v>
      </c>
      <c r="U112" s="510"/>
      <c r="V112" s="148">
        <f>'Приложение 5'!S128</f>
        <v>1457200</v>
      </c>
    </row>
    <row r="113" spans="1:22" ht="20.25" customHeight="1" thickBot="1">
      <c r="A113" s="38"/>
      <c r="B113" s="142"/>
      <c r="C113" s="143"/>
      <c r="D113" s="144"/>
      <c r="E113" s="327"/>
      <c r="F113" s="328"/>
      <c r="G113" s="170"/>
      <c r="H113" s="146"/>
      <c r="I113" s="146"/>
      <c r="J113" s="146"/>
      <c r="K113" s="147" t="s">
        <v>287</v>
      </c>
      <c r="L113" s="40">
        <v>8</v>
      </c>
      <c r="M113" s="40">
        <v>1</v>
      </c>
      <c r="N113" s="518">
        <v>5540495110</v>
      </c>
      <c r="O113" s="519"/>
      <c r="P113" s="59">
        <v>0</v>
      </c>
      <c r="Q113" s="60"/>
      <c r="R113" s="459">
        <f>R114</f>
        <v>330700</v>
      </c>
      <c r="S113" s="460"/>
      <c r="T113" s="453">
        <f>T114</f>
        <v>0</v>
      </c>
      <c r="U113" s="454"/>
      <c r="V113" s="148">
        <f>V114</f>
        <v>0</v>
      </c>
    </row>
    <row r="114" spans="1:22" ht="20.25" customHeight="1" thickBot="1">
      <c r="A114" s="38"/>
      <c r="B114" s="142"/>
      <c r="C114" s="143"/>
      <c r="D114" s="144"/>
      <c r="E114" s="327"/>
      <c r="F114" s="328"/>
      <c r="G114" s="170"/>
      <c r="H114" s="146"/>
      <c r="I114" s="146"/>
      <c r="J114" s="146"/>
      <c r="K114" s="147" t="s">
        <v>97</v>
      </c>
      <c r="L114" s="40">
        <v>8</v>
      </c>
      <c r="M114" s="40">
        <v>1</v>
      </c>
      <c r="N114" s="518">
        <v>5540495110</v>
      </c>
      <c r="O114" s="519"/>
      <c r="P114" s="59">
        <v>240</v>
      </c>
      <c r="Q114" s="60"/>
      <c r="R114" s="459">
        <f>'Приложение 5'!Q130</f>
        <v>330700</v>
      </c>
      <c r="S114" s="460"/>
      <c r="T114" s="453">
        <f>'Приложение 5'!R130</f>
        <v>0</v>
      </c>
      <c r="U114" s="454"/>
      <c r="V114" s="148">
        <f>'Приложение 5'!S130</f>
        <v>0</v>
      </c>
    </row>
    <row r="115" spans="1:22" ht="23.25" customHeight="1" thickBot="1">
      <c r="A115" s="38"/>
      <c r="B115" s="142"/>
      <c r="C115" s="511"/>
      <c r="D115" s="512"/>
      <c r="E115" s="513"/>
      <c r="F115" s="514"/>
      <c r="G115" s="169"/>
      <c r="H115" s="515" t="s">
        <v>288</v>
      </c>
      <c r="I115" s="516"/>
      <c r="J115" s="516"/>
      <c r="K115" s="517"/>
      <c r="L115" s="40">
        <v>8</v>
      </c>
      <c r="M115" s="40">
        <v>1</v>
      </c>
      <c r="N115" s="457">
        <v>5540495220</v>
      </c>
      <c r="O115" s="458"/>
      <c r="P115" s="455">
        <v>0</v>
      </c>
      <c r="Q115" s="456"/>
      <c r="R115" s="459">
        <f>R116</f>
        <v>300715.68</v>
      </c>
      <c r="S115" s="477"/>
      <c r="T115" s="453">
        <f>T116</f>
        <v>150000</v>
      </c>
      <c r="U115" s="510"/>
      <c r="V115" s="148">
        <f>V116</f>
        <v>110000</v>
      </c>
    </row>
    <row r="116" spans="1:22" ht="18.75" customHeight="1" thickBot="1">
      <c r="A116" s="38"/>
      <c r="B116" s="182"/>
      <c r="C116" s="149"/>
      <c r="D116" s="150"/>
      <c r="E116" s="151"/>
      <c r="F116" s="152"/>
      <c r="G116" s="183"/>
      <c r="H116" s="154"/>
      <c r="I116" s="155"/>
      <c r="J116" s="155"/>
      <c r="K116" s="156" t="s">
        <v>97</v>
      </c>
      <c r="L116" s="61">
        <v>8</v>
      </c>
      <c r="M116" s="255">
        <v>1</v>
      </c>
      <c r="N116" s="457">
        <v>5540495220</v>
      </c>
      <c r="O116" s="458"/>
      <c r="P116" s="63">
        <v>240</v>
      </c>
      <c r="Q116" s="64"/>
      <c r="R116" s="468">
        <f>'Приложение 5'!Q133</f>
        <v>300715.68</v>
      </c>
      <c r="S116" s="469"/>
      <c r="T116" s="466">
        <f>'Приложение 5'!R133</f>
        <v>150000</v>
      </c>
      <c r="U116" s="472"/>
      <c r="V116" s="157">
        <f>'Приложение 5'!S133</f>
        <v>110000</v>
      </c>
    </row>
    <row r="117" spans="1:22" ht="18.75" customHeight="1" thickBot="1">
      <c r="A117" s="42"/>
      <c r="B117" s="160"/>
      <c r="C117" s="241"/>
      <c r="D117" s="241"/>
      <c r="E117" s="254"/>
      <c r="F117" s="254"/>
      <c r="G117" s="161"/>
      <c r="H117" s="155"/>
      <c r="I117" s="155"/>
      <c r="J117" s="155"/>
      <c r="K117" s="163" t="s">
        <v>224</v>
      </c>
      <c r="L117" s="256">
        <v>8</v>
      </c>
      <c r="M117" s="164">
        <v>1</v>
      </c>
      <c r="N117" s="464">
        <v>5540497030</v>
      </c>
      <c r="O117" s="465"/>
      <c r="P117" s="258">
        <v>0</v>
      </c>
      <c r="Q117" s="259"/>
      <c r="R117" s="459">
        <f>R118</f>
        <v>268000</v>
      </c>
      <c r="S117" s="477"/>
      <c r="T117" s="453">
        <f>T118</f>
        <v>0</v>
      </c>
      <c r="U117" s="510"/>
      <c r="V117" s="165">
        <f>V118</f>
        <v>0</v>
      </c>
    </row>
    <row r="118" spans="1:22" ht="18.75" customHeight="1" thickBot="1">
      <c r="A118" s="42"/>
      <c r="B118" s="160"/>
      <c r="C118" s="241"/>
      <c r="D118" s="241"/>
      <c r="E118" s="254"/>
      <c r="F118" s="254"/>
      <c r="G118" s="161"/>
      <c r="H118" s="155"/>
      <c r="I118" s="155"/>
      <c r="J118" s="155"/>
      <c r="K118" s="163" t="s">
        <v>80</v>
      </c>
      <c r="L118" s="257">
        <v>8</v>
      </c>
      <c r="M118" s="164">
        <v>1</v>
      </c>
      <c r="N118" s="464">
        <v>5540497030</v>
      </c>
      <c r="O118" s="465"/>
      <c r="P118" s="258">
        <v>540</v>
      </c>
      <c r="Q118" s="260"/>
      <c r="R118" s="459">
        <f>'Приложение 5'!Q137</f>
        <v>268000</v>
      </c>
      <c r="S118" s="477"/>
      <c r="T118" s="453">
        <v>0</v>
      </c>
      <c r="U118" s="510"/>
      <c r="V118" s="165">
        <v>0</v>
      </c>
    </row>
    <row r="119" spans="1:22" ht="15.75" customHeight="1">
      <c r="A119" s="493"/>
      <c r="B119" s="494" t="s">
        <v>102</v>
      </c>
      <c r="C119" s="495"/>
      <c r="D119" s="495"/>
      <c r="E119" s="495"/>
      <c r="F119" s="495"/>
      <c r="G119" s="495"/>
      <c r="H119" s="495"/>
      <c r="I119" s="495"/>
      <c r="J119" s="495"/>
      <c r="K119" s="496"/>
      <c r="L119" s="499"/>
      <c r="M119" s="499"/>
      <c r="N119" s="499"/>
      <c r="O119" s="499"/>
      <c r="P119" s="501"/>
      <c r="Q119" s="502"/>
      <c r="R119" s="505">
        <f>R106+R99+R76+R58+R48+R9</f>
        <v>5348247</v>
      </c>
      <c r="S119" s="506"/>
      <c r="T119" s="505">
        <f>T106+T99+T76+T58+T48+T9</f>
        <v>4497500</v>
      </c>
      <c r="U119" s="506"/>
      <c r="V119" s="490">
        <f>V106+V99+V76+V58+V48+V9+V87</f>
        <v>4635400</v>
      </c>
    </row>
    <row r="120" spans="1:22" ht="0.75" customHeight="1" thickBot="1">
      <c r="A120" s="493"/>
      <c r="B120" s="497"/>
      <c r="C120" s="498"/>
      <c r="D120" s="498"/>
      <c r="E120" s="498"/>
      <c r="F120" s="498"/>
      <c r="G120" s="498"/>
      <c r="H120" s="498"/>
      <c r="I120" s="498"/>
      <c r="J120" s="498"/>
      <c r="K120" s="498"/>
      <c r="L120" s="500"/>
      <c r="M120" s="500"/>
      <c r="N120" s="500"/>
      <c r="O120" s="500"/>
      <c r="P120" s="503"/>
      <c r="Q120" s="504"/>
      <c r="R120" s="507"/>
      <c r="S120" s="508"/>
      <c r="T120" s="507"/>
      <c r="U120" s="508"/>
      <c r="V120" s="491"/>
    </row>
    <row r="121" spans="1:22">
      <c r="A121" s="32"/>
      <c r="B121" s="32"/>
      <c r="C121" s="492"/>
      <c r="D121" s="492"/>
      <c r="E121" s="492"/>
      <c r="F121" s="492"/>
      <c r="G121" s="42"/>
      <c r="H121" s="492"/>
      <c r="I121" s="492"/>
      <c r="J121" s="492"/>
      <c r="K121" s="492"/>
      <c r="L121" s="32"/>
      <c r="M121" s="32"/>
      <c r="N121" s="492"/>
      <c r="O121" s="492"/>
      <c r="P121" s="492"/>
      <c r="Q121" s="492"/>
      <c r="R121" s="509"/>
      <c r="S121" s="509"/>
      <c r="T121" s="509"/>
      <c r="U121" s="509"/>
      <c r="V121" s="35"/>
    </row>
    <row r="122" spans="1:22">
      <c r="A122" s="32"/>
      <c r="B122" s="32"/>
      <c r="C122" s="489"/>
      <c r="D122" s="489"/>
      <c r="E122" s="489"/>
      <c r="F122" s="489"/>
      <c r="G122" s="32"/>
      <c r="H122" s="489"/>
      <c r="I122" s="489"/>
      <c r="J122" s="489"/>
      <c r="K122" s="489"/>
      <c r="L122" s="32"/>
      <c r="M122" s="32"/>
      <c r="N122" s="489"/>
      <c r="O122" s="489"/>
      <c r="P122" s="489"/>
      <c r="Q122" s="489"/>
      <c r="R122" s="489"/>
      <c r="S122" s="489"/>
      <c r="T122" s="489"/>
      <c r="U122" s="489"/>
      <c r="V122" s="32"/>
    </row>
    <row r="123" spans="1:22">
      <c r="A123" s="32"/>
      <c r="B123" s="32"/>
      <c r="C123" s="489"/>
      <c r="D123" s="489"/>
      <c r="E123" s="489"/>
      <c r="F123" s="489"/>
      <c r="G123" s="32"/>
      <c r="H123" s="489"/>
      <c r="I123" s="489"/>
      <c r="J123" s="489"/>
      <c r="K123" s="489"/>
      <c r="L123" s="32"/>
      <c r="M123" s="32"/>
      <c r="N123" s="489"/>
      <c r="O123" s="489"/>
      <c r="P123" s="489"/>
      <c r="Q123" s="489"/>
      <c r="R123" s="489"/>
      <c r="S123" s="489"/>
      <c r="T123" s="489"/>
      <c r="U123" s="489"/>
      <c r="V123" s="32"/>
    </row>
    <row r="124" spans="1:22">
      <c r="A124" s="32"/>
      <c r="B124" s="32"/>
      <c r="C124" s="489"/>
      <c r="D124" s="489"/>
      <c r="E124" s="489"/>
      <c r="F124" s="489"/>
      <c r="G124" s="32"/>
      <c r="H124" s="489"/>
      <c r="I124" s="489"/>
      <c r="J124" s="489"/>
      <c r="K124" s="489"/>
      <c r="L124" s="32"/>
      <c r="M124" s="32"/>
      <c r="N124" s="489"/>
      <c r="O124" s="489"/>
      <c r="P124" s="489"/>
      <c r="Q124" s="489"/>
      <c r="R124" s="489"/>
      <c r="S124" s="489"/>
      <c r="T124" s="489"/>
      <c r="U124" s="489"/>
      <c r="V124" s="32"/>
    </row>
    <row r="125" spans="1:2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</row>
    <row r="126" spans="1:22">
      <c r="A126" s="43"/>
    </row>
  </sheetData>
  <mergeCells count="585">
    <mergeCell ref="T96:U96"/>
    <mergeCell ref="T73:U73"/>
    <mergeCell ref="N91:O91"/>
    <mergeCell ref="N92:O92"/>
    <mergeCell ref="R91:S91"/>
    <mergeCell ref="R92:S92"/>
    <mergeCell ref="T91:U91"/>
    <mergeCell ref="T92:U92"/>
    <mergeCell ref="N94:O94"/>
    <mergeCell ref="N95:O95"/>
    <mergeCell ref="T97:U97"/>
    <mergeCell ref="T98:U98"/>
    <mergeCell ref="P93:Q93"/>
    <mergeCell ref="P95:Q95"/>
    <mergeCell ref="P97:Q97"/>
    <mergeCell ref="T89:U89"/>
    <mergeCell ref="T90:U90"/>
    <mergeCell ref="T93:U93"/>
    <mergeCell ref="T94:U94"/>
    <mergeCell ref="T95:U95"/>
    <mergeCell ref="N38:O38"/>
    <mergeCell ref="R38:S38"/>
    <mergeCell ref="T38:U38"/>
    <mergeCell ref="N36:O36"/>
    <mergeCell ref="N37:O37"/>
    <mergeCell ref="R36:S36"/>
    <mergeCell ref="R37:S37"/>
    <mergeCell ref="T36:U36"/>
    <mergeCell ref="T37:U37"/>
    <mergeCell ref="T33:U33"/>
    <mergeCell ref="T31:U31"/>
    <mergeCell ref="T30:U30"/>
    <mergeCell ref="N68:O68"/>
    <mergeCell ref="R68:S68"/>
    <mergeCell ref="T68:U68"/>
    <mergeCell ref="N43:O43"/>
    <mergeCell ref="N44:O44"/>
    <mergeCell ref="R43:S43"/>
    <mergeCell ref="R44:S44"/>
    <mergeCell ref="G81:K81"/>
    <mergeCell ref="N81:O81"/>
    <mergeCell ref="P82:Q83"/>
    <mergeCell ref="R82:S83"/>
    <mergeCell ref="T82:U83"/>
    <mergeCell ref="N45:O45"/>
    <mergeCell ref="R45:S45"/>
    <mergeCell ref="T45:U45"/>
    <mergeCell ref="N71:O71"/>
    <mergeCell ref="N72:O72"/>
    <mergeCell ref="T35:U35"/>
    <mergeCell ref="V82:V83"/>
    <mergeCell ref="T81:U81"/>
    <mergeCell ref="A82:A83"/>
    <mergeCell ref="B82:B83"/>
    <mergeCell ref="C82:D83"/>
    <mergeCell ref="E82:F83"/>
    <mergeCell ref="G82:G83"/>
    <mergeCell ref="C81:D81"/>
    <mergeCell ref="E81:F81"/>
    <mergeCell ref="T52:U52"/>
    <mergeCell ref="R50:S50"/>
    <mergeCell ref="T48:U48"/>
    <mergeCell ref="T42:U42"/>
    <mergeCell ref="N40:O40"/>
    <mergeCell ref="N39:O39"/>
    <mergeCell ref="R46:S46"/>
    <mergeCell ref="T43:U43"/>
    <mergeCell ref="T44:U44"/>
    <mergeCell ref="P62:Q62"/>
    <mergeCell ref="R33:S33"/>
    <mergeCell ref="N33:O33"/>
    <mergeCell ref="N34:O34"/>
    <mergeCell ref="N35:O35"/>
    <mergeCell ref="R49:S49"/>
    <mergeCell ref="R53:S54"/>
    <mergeCell ref="R47:S47"/>
    <mergeCell ref="R48:S48"/>
    <mergeCell ref="R42:S42"/>
    <mergeCell ref="T40:U40"/>
    <mergeCell ref="R63:S64"/>
    <mergeCell ref="T63:U64"/>
    <mergeCell ref="R39:S39"/>
    <mergeCell ref="T39:U39"/>
    <mergeCell ref="T62:U62"/>
    <mergeCell ref="T53:U54"/>
    <mergeCell ref="T41:U41"/>
    <mergeCell ref="T47:U47"/>
    <mergeCell ref="R41:S41"/>
    <mergeCell ref="T34:U34"/>
    <mergeCell ref="T46:U46"/>
    <mergeCell ref="T49:U49"/>
    <mergeCell ref="T50:U50"/>
    <mergeCell ref="R52:S52"/>
    <mergeCell ref="R56:S57"/>
    <mergeCell ref="T56:U57"/>
    <mergeCell ref="R55:S55"/>
    <mergeCell ref="T55:U55"/>
    <mergeCell ref="R40:S40"/>
    <mergeCell ref="Q5:R5"/>
    <mergeCell ref="U5:V5"/>
    <mergeCell ref="A6:V6"/>
    <mergeCell ref="B7:O7"/>
    <mergeCell ref="P7:Q7"/>
    <mergeCell ref="E5:F5"/>
    <mergeCell ref="H5:K5"/>
    <mergeCell ref="O5:P5"/>
    <mergeCell ref="C5:D5"/>
    <mergeCell ref="S5:T5"/>
    <mergeCell ref="Q1:V4"/>
    <mergeCell ref="C1:D1"/>
    <mergeCell ref="E1:F1"/>
    <mergeCell ref="H1:K1"/>
    <mergeCell ref="O1:P1"/>
    <mergeCell ref="C2:D2"/>
    <mergeCell ref="E2:F2"/>
    <mergeCell ref="H2:K2"/>
    <mergeCell ref="O2:P2"/>
    <mergeCell ref="C3:D3"/>
    <mergeCell ref="E3:F3"/>
    <mergeCell ref="H3:K3"/>
    <mergeCell ref="O3:P3"/>
    <mergeCell ref="C4:D4"/>
    <mergeCell ref="E4:F4"/>
    <mergeCell ref="H4:K4"/>
    <mergeCell ref="O4:P4"/>
    <mergeCell ref="R7:S7"/>
    <mergeCell ref="T7:U7"/>
    <mergeCell ref="A9:A10"/>
    <mergeCell ref="B9:K10"/>
    <mergeCell ref="L9:L10"/>
    <mergeCell ref="M9:M10"/>
    <mergeCell ref="N9:O10"/>
    <mergeCell ref="P9:Q10"/>
    <mergeCell ref="R9:S10"/>
    <mergeCell ref="T9:U10"/>
    <mergeCell ref="R11:S12"/>
    <mergeCell ref="B8:K8"/>
    <mergeCell ref="N8:O8"/>
    <mergeCell ref="P8:Q8"/>
    <mergeCell ref="R8:S8"/>
    <mergeCell ref="T8:U8"/>
    <mergeCell ref="V9:V10"/>
    <mergeCell ref="A11:A12"/>
    <mergeCell ref="B11:B12"/>
    <mergeCell ref="C11:K12"/>
    <mergeCell ref="L11:L12"/>
    <mergeCell ref="M11:M12"/>
    <mergeCell ref="N11:O12"/>
    <mergeCell ref="T11:U12"/>
    <mergeCell ref="V11:V12"/>
    <mergeCell ref="P11:Q12"/>
    <mergeCell ref="N15:O15"/>
    <mergeCell ref="P15:Q15"/>
    <mergeCell ref="R15:S15"/>
    <mergeCell ref="N14:O14"/>
    <mergeCell ref="R14:S14"/>
    <mergeCell ref="T15:U15"/>
    <mergeCell ref="T16:U16"/>
    <mergeCell ref="C15:D15"/>
    <mergeCell ref="E15:F15"/>
    <mergeCell ref="C13:D13"/>
    <mergeCell ref="E13:K13"/>
    <mergeCell ref="N13:O13"/>
    <mergeCell ref="P13:Q13"/>
    <mergeCell ref="R13:S13"/>
    <mergeCell ref="T13:U13"/>
    <mergeCell ref="G15:K15"/>
    <mergeCell ref="C16:D16"/>
    <mergeCell ref="E16:F16"/>
    <mergeCell ref="H16:K16"/>
    <mergeCell ref="N16:O16"/>
    <mergeCell ref="P16:Q16"/>
    <mergeCell ref="R16:S16"/>
    <mergeCell ref="N17:O17"/>
    <mergeCell ref="R17:S17"/>
    <mergeCell ref="T17:U17"/>
    <mergeCell ref="C18:K18"/>
    <mergeCell ref="N18:O18"/>
    <mergeCell ref="P18:Q18"/>
    <mergeCell ref="R18:S18"/>
    <mergeCell ref="T18:U18"/>
    <mergeCell ref="C19:D19"/>
    <mergeCell ref="E19:K19"/>
    <mergeCell ref="N19:O19"/>
    <mergeCell ref="P19:Q19"/>
    <mergeCell ref="R19:S19"/>
    <mergeCell ref="T19:U19"/>
    <mergeCell ref="C21:D21"/>
    <mergeCell ref="E21:F21"/>
    <mergeCell ref="G21:K21"/>
    <mergeCell ref="N21:O21"/>
    <mergeCell ref="P21:Q21"/>
    <mergeCell ref="R21:S21"/>
    <mergeCell ref="C22:D22"/>
    <mergeCell ref="E22:F22"/>
    <mergeCell ref="G22:K22"/>
    <mergeCell ref="N22:O22"/>
    <mergeCell ref="P22:Q22"/>
    <mergeCell ref="R22:S22"/>
    <mergeCell ref="M24:M25"/>
    <mergeCell ref="N24:O25"/>
    <mergeCell ref="P24:Q25"/>
    <mergeCell ref="R24:S25"/>
    <mergeCell ref="T24:U25"/>
    <mergeCell ref="T21:U21"/>
    <mergeCell ref="T22:U22"/>
    <mergeCell ref="A24:A25"/>
    <mergeCell ref="B24:B25"/>
    <mergeCell ref="C24:D25"/>
    <mergeCell ref="E24:F25"/>
    <mergeCell ref="G24:H25"/>
    <mergeCell ref="I24:K25"/>
    <mergeCell ref="T26:U26"/>
    <mergeCell ref="C23:D23"/>
    <mergeCell ref="E23:F23"/>
    <mergeCell ref="G23:H23"/>
    <mergeCell ref="I23:K23"/>
    <mergeCell ref="N23:O23"/>
    <mergeCell ref="P23:Q23"/>
    <mergeCell ref="R23:S23"/>
    <mergeCell ref="T23:U23"/>
    <mergeCell ref="L24:L25"/>
    <mergeCell ref="R31:S31"/>
    <mergeCell ref="T29:U29"/>
    <mergeCell ref="V24:V25"/>
    <mergeCell ref="C26:D26"/>
    <mergeCell ref="E26:F26"/>
    <mergeCell ref="G26:H26"/>
    <mergeCell ref="I26:K26"/>
    <mergeCell ref="N26:O26"/>
    <mergeCell ref="P26:Q26"/>
    <mergeCell ref="R26:S26"/>
    <mergeCell ref="N46:O46"/>
    <mergeCell ref="N27:O27"/>
    <mergeCell ref="R27:S27"/>
    <mergeCell ref="T27:U27"/>
    <mergeCell ref="T28:U28"/>
    <mergeCell ref="N29:O29"/>
    <mergeCell ref="N30:O30"/>
    <mergeCell ref="N31:O31"/>
    <mergeCell ref="R29:S29"/>
    <mergeCell ref="R30:S30"/>
    <mergeCell ref="P52:Q52"/>
    <mergeCell ref="B48:K48"/>
    <mergeCell ref="N48:O48"/>
    <mergeCell ref="P48:Q48"/>
    <mergeCell ref="N47:O47"/>
    <mergeCell ref="N41:O41"/>
    <mergeCell ref="N42:O42"/>
    <mergeCell ref="B49:C49"/>
    <mergeCell ref="D49:K49"/>
    <mergeCell ref="N49:O49"/>
    <mergeCell ref="B50:C50"/>
    <mergeCell ref="D50:E50"/>
    <mergeCell ref="F50:K50"/>
    <mergeCell ref="N50:O50"/>
    <mergeCell ref="P50:Q50"/>
    <mergeCell ref="B52:C52"/>
    <mergeCell ref="D52:E52"/>
    <mergeCell ref="F52:G52"/>
    <mergeCell ref="H52:K52"/>
    <mergeCell ref="N52:O52"/>
    <mergeCell ref="A53:A54"/>
    <mergeCell ref="B53:C54"/>
    <mergeCell ref="D53:E54"/>
    <mergeCell ref="F53:G54"/>
    <mergeCell ref="H53:K54"/>
    <mergeCell ref="L53:L54"/>
    <mergeCell ref="A56:A57"/>
    <mergeCell ref="B56:C57"/>
    <mergeCell ref="D56:E57"/>
    <mergeCell ref="F56:G57"/>
    <mergeCell ref="H56:J57"/>
    <mergeCell ref="V56:V57"/>
    <mergeCell ref="N57:O57"/>
    <mergeCell ref="B55:C55"/>
    <mergeCell ref="D55:E55"/>
    <mergeCell ref="F55:G55"/>
    <mergeCell ref="H55:J55"/>
    <mergeCell ref="N55:O55"/>
    <mergeCell ref="P55:Q55"/>
    <mergeCell ref="V58:V59"/>
    <mergeCell ref="L56:L57"/>
    <mergeCell ref="R34:S34"/>
    <mergeCell ref="R35:S35"/>
    <mergeCell ref="R58:S59"/>
    <mergeCell ref="T58:U59"/>
    <mergeCell ref="V53:V54"/>
    <mergeCell ref="M53:M54"/>
    <mergeCell ref="N53:O54"/>
    <mergeCell ref="P53:Q54"/>
    <mergeCell ref="A58:A59"/>
    <mergeCell ref="B58:K59"/>
    <mergeCell ref="L58:L59"/>
    <mergeCell ref="M58:M59"/>
    <mergeCell ref="N58:O59"/>
    <mergeCell ref="P58:Q59"/>
    <mergeCell ref="M56:M57"/>
    <mergeCell ref="C61:D61"/>
    <mergeCell ref="E61:K61"/>
    <mergeCell ref="N61:O61"/>
    <mergeCell ref="P61:Q61"/>
    <mergeCell ref="R61:S61"/>
    <mergeCell ref="K56:K57"/>
    <mergeCell ref="N56:O56"/>
    <mergeCell ref="P56:Q57"/>
    <mergeCell ref="M63:M64"/>
    <mergeCell ref="N63:O64"/>
    <mergeCell ref="P63:Q64"/>
    <mergeCell ref="T65:U65"/>
    <mergeCell ref="C60:K60"/>
    <mergeCell ref="N60:O60"/>
    <mergeCell ref="P60:Q60"/>
    <mergeCell ref="R60:S60"/>
    <mergeCell ref="T60:U60"/>
    <mergeCell ref="T61:U61"/>
    <mergeCell ref="A63:A64"/>
    <mergeCell ref="B63:B64"/>
    <mergeCell ref="C63:D64"/>
    <mergeCell ref="E63:F64"/>
    <mergeCell ref="G63:K64"/>
    <mergeCell ref="L63:L64"/>
    <mergeCell ref="A66:A67"/>
    <mergeCell ref="B66:B67"/>
    <mergeCell ref="C66:D67"/>
    <mergeCell ref="E66:F67"/>
    <mergeCell ref="G66:G67"/>
    <mergeCell ref="H66:K67"/>
    <mergeCell ref="C65:D65"/>
    <mergeCell ref="E65:F65"/>
    <mergeCell ref="G65:K65"/>
    <mergeCell ref="N65:O65"/>
    <mergeCell ref="P65:Q65"/>
    <mergeCell ref="R65:S65"/>
    <mergeCell ref="T66:U67"/>
    <mergeCell ref="R72:S72"/>
    <mergeCell ref="R73:S73"/>
    <mergeCell ref="T71:U71"/>
    <mergeCell ref="T72:U72"/>
    <mergeCell ref="V63:V64"/>
    <mergeCell ref="V66:V67"/>
    <mergeCell ref="R71:S71"/>
    <mergeCell ref="R69:S69"/>
    <mergeCell ref="T69:U69"/>
    <mergeCell ref="T70:U70"/>
    <mergeCell ref="R75:S75"/>
    <mergeCell ref="T75:U75"/>
    <mergeCell ref="N74:O74"/>
    <mergeCell ref="R74:S74"/>
    <mergeCell ref="T74:U74"/>
    <mergeCell ref="N73:O73"/>
    <mergeCell ref="L66:L67"/>
    <mergeCell ref="M66:M67"/>
    <mergeCell ref="N66:O67"/>
    <mergeCell ref="N75:O75"/>
    <mergeCell ref="N70:O70"/>
    <mergeCell ref="R70:S70"/>
    <mergeCell ref="P66:Q67"/>
    <mergeCell ref="R66:S67"/>
    <mergeCell ref="N69:O69"/>
    <mergeCell ref="R78:S78"/>
    <mergeCell ref="T78:U78"/>
    <mergeCell ref="B76:K76"/>
    <mergeCell ref="N76:O76"/>
    <mergeCell ref="P76:Q76"/>
    <mergeCell ref="R76:S76"/>
    <mergeCell ref="T76:U76"/>
    <mergeCell ref="R81:S81"/>
    <mergeCell ref="C77:K77"/>
    <mergeCell ref="N77:O77"/>
    <mergeCell ref="P77:Q77"/>
    <mergeCell ref="R77:S77"/>
    <mergeCell ref="T77:U77"/>
    <mergeCell ref="C78:D78"/>
    <mergeCell ref="E78:K78"/>
    <mergeCell ref="N78:O78"/>
    <mergeCell ref="P78:Q78"/>
    <mergeCell ref="R80:S80"/>
    <mergeCell ref="E84:F84"/>
    <mergeCell ref="G84:K84"/>
    <mergeCell ref="N84:O84"/>
    <mergeCell ref="P84:Q84"/>
    <mergeCell ref="R84:S84"/>
    <mergeCell ref="H82:K83"/>
    <mergeCell ref="L82:L83"/>
    <mergeCell ref="M82:M83"/>
    <mergeCell ref="P81:Q81"/>
    <mergeCell ref="N88:O88"/>
    <mergeCell ref="T87:U87"/>
    <mergeCell ref="R87:S87"/>
    <mergeCell ref="N87:O87"/>
    <mergeCell ref="T84:U84"/>
    <mergeCell ref="C80:D80"/>
    <mergeCell ref="E80:F80"/>
    <mergeCell ref="G80:K80"/>
    <mergeCell ref="N80:O80"/>
    <mergeCell ref="P80:Q80"/>
    <mergeCell ref="C84:D84"/>
    <mergeCell ref="V85:V86"/>
    <mergeCell ref="B99:K99"/>
    <mergeCell ref="N99:O99"/>
    <mergeCell ref="P99:Q99"/>
    <mergeCell ref="R99:S99"/>
    <mergeCell ref="T99:U99"/>
    <mergeCell ref="L85:L86"/>
    <mergeCell ref="M85:M86"/>
    <mergeCell ref="N85:O86"/>
    <mergeCell ref="T101:U101"/>
    <mergeCell ref="A85:A86"/>
    <mergeCell ref="B85:B86"/>
    <mergeCell ref="C85:D86"/>
    <mergeCell ref="E85:F86"/>
    <mergeCell ref="G85:G86"/>
    <mergeCell ref="H85:K86"/>
    <mergeCell ref="P85:Q86"/>
    <mergeCell ref="T88:U88"/>
    <mergeCell ref="R88:S88"/>
    <mergeCell ref="C100:K100"/>
    <mergeCell ref="N100:O100"/>
    <mergeCell ref="P100:Q100"/>
    <mergeCell ref="R100:S100"/>
    <mergeCell ref="T100:U100"/>
    <mergeCell ref="C101:D101"/>
    <mergeCell ref="E101:K101"/>
    <mergeCell ref="N101:O101"/>
    <mergeCell ref="P101:Q101"/>
    <mergeCell ref="R101:S101"/>
    <mergeCell ref="T103:U103"/>
    <mergeCell ref="C104:D104"/>
    <mergeCell ref="E104:K104"/>
    <mergeCell ref="N104:O104"/>
    <mergeCell ref="P104:Q104"/>
    <mergeCell ref="R104:S104"/>
    <mergeCell ref="T104:U104"/>
    <mergeCell ref="B106:K106"/>
    <mergeCell ref="N106:O106"/>
    <mergeCell ref="P106:Q106"/>
    <mergeCell ref="R106:S106"/>
    <mergeCell ref="T106:U106"/>
    <mergeCell ref="C103:D103"/>
    <mergeCell ref="E103:K103"/>
    <mergeCell ref="N103:O103"/>
    <mergeCell ref="P103:Q103"/>
    <mergeCell ref="R103:S103"/>
    <mergeCell ref="C105:D105"/>
    <mergeCell ref="E105:K105"/>
    <mergeCell ref="N105:O105"/>
    <mergeCell ref="P105:Q105"/>
    <mergeCell ref="R105:S105"/>
    <mergeCell ref="T105:U105"/>
    <mergeCell ref="C108:D108"/>
    <mergeCell ref="E108:K108"/>
    <mergeCell ref="N108:O108"/>
    <mergeCell ref="P108:Q108"/>
    <mergeCell ref="R108:S108"/>
    <mergeCell ref="T108:U108"/>
    <mergeCell ref="G111:K111"/>
    <mergeCell ref="N111:O111"/>
    <mergeCell ref="P111:Q111"/>
    <mergeCell ref="R111:S111"/>
    <mergeCell ref="T111:U111"/>
    <mergeCell ref="C107:K107"/>
    <mergeCell ref="N107:O107"/>
    <mergeCell ref="P107:Q107"/>
    <mergeCell ref="R107:S107"/>
    <mergeCell ref="T107:U107"/>
    <mergeCell ref="C110:D110"/>
    <mergeCell ref="E110:K110"/>
    <mergeCell ref="N110:O110"/>
    <mergeCell ref="P110:Q110"/>
    <mergeCell ref="R110:S110"/>
    <mergeCell ref="T110:U110"/>
    <mergeCell ref="T115:U115"/>
    <mergeCell ref="N114:O114"/>
    <mergeCell ref="R114:S114"/>
    <mergeCell ref="T114:U114"/>
    <mergeCell ref="N113:O113"/>
    <mergeCell ref="R113:S113"/>
    <mergeCell ref="T113:U113"/>
    <mergeCell ref="C115:D115"/>
    <mergeCell ref="E115:F115"/>
    <mergeCell ref="H115:K115"/>
    <mergeCell ref="N115:O115"/>
    <mergeCell ref="P115:Q115"/>
    <mergeCell ref="R115:S115"/>
    <mergeCell ref="C112:D112"/>
    <mergeCell ref="E112:F112"/>
    <mergeCell ref="G112:K112"/>
    <mergeCell ref="N112:O112"/>
    <mergeCell ref="P112:Q112"/>
    <mergeCell ref="T112:U112"/>
    <mergeCell ref="P122:Q122"/>
    <mergeCell ref="T116:U116"/>
    <mergeCell ref="T119:U120"/>
    <mergeCell ref="R121:S121"/>
    <mergeCell ref="T121:U121"/>
    <mergeCell ref="R119:S120"/>
    <mergeCell ref="R118:S118"/>
    <mergeCell ref="T118:U118"/>
    <mergeCell ref="R117:S117"/>
    <mergeCell ref="T117:U117"/>
    <mergeCell ref="T123:U123"/>
    <mergeCell ref="C122:D122"/>
    <mergeCell ref="E122:F122"/>
    <mergeCell ref="A119:A120"/>
    <mergeCell ref="B119:K120"/>
    <mergeCell ref="L119:L120"/>
    <mergeCell ref="M119:M120"/>
    <mergeCell ref="N119:O120"/>
    <mergeCell ref="P119:Q120"/>
    <mergeCell ref="H122:K122"/>
    <mergeCell ref="C123:D123"/>
    <mergeCell ref="E123:F123"/>
    <mergeCell ref="H123:K123"/>
    <mergeCell ref="N123:O123"/>
    <mergeCell ref="P123:Q123"/>
    <mergeCell ref="R123:S123"/>
    <mergeCell ref="N118:O118"/>
    <mergeCell ref="R122:S122"/>
    <mergeCell ref="V119:V120"/>
    <mergeCell ref="C121:D121"/>
    <mergeCell ref="E121:F121"/>
    <mergeCell ref="H121:K121"/>
    <mergeCell ref="N121:O121"/>
    <mergeCell ref="P121:Q121"/>
    <mergeCell ref="T122:U122"/>
    <mergeCell ref="N122:O122"/>
    <mergeCell ref="N62:O62"/>
    <mergeCell ref="R62:S62"/>
    <mergeCell ref="T124:U124"/>
    <mergeCell ref="C124:D124"/>
    <mergeCell ref="E124:F124"/>
    <mergeCell ref="H124:K124"/>
    <mergeCell ref="N124:O124"/>
    <mergeCell ref="P124:Q124"/>
    <mergeCell ref="R124:S124"/>
    <mergeCell ref="N117:O117"/>
    <mergeCell ref="N32:O32"/>
    <mergeCell ref="R32:S32"/>
    <mergeCell ref="T32:U32"/>
    <mergeCell ref="N28:O28"/>
    <mergeCell ref="R28:S28"/>
    <mergeCell ref="N51:O51"/>
    <mergeCell ref="R51:S51"/>
    <mergeCell ref="T51:U51"/>
    <mergeCell ref="P51:Q51"/>
    <mergeCell ref="P49:Q49"/>
    <mergeCell ref="N82:O83"/>
    <mergeCell ref="N109:O109"/>
    <mergeCell ref="R109:S109"/>
    <mergeCell ref="R98:S98"/>
    <mergeCell ref="N89:O89"/>
    <mergeCell ref="T14:U14"/>
    <mergeCell ref="P14:Q14"/>
    <mergeCell ref="N20:O20"/>
    <mergeCell ref="R20:S20"/>
    <mergeCell ref="T20:U20"/>
    <mergeCell ref="R96:S96"/>
    <mergeCell ref="R97:S97"/>
    <mergeCell ref="N90:O90"/>
    <mergeCell ref="N93:O93"/>
    <mergeCell ref="N116:O116"/>
    <mergeCell ref="R116:S116"/>
    <mergeCell ref="R112:S112"/>
    <mergeCell ref="N96:O96"/>
    <mergeCell ref="T80:U80"/>
    <mergeCell ref="R85:S86"/>
    <mergeCell ref="T85:U86"/>
    <mergeCell ref="N97:O97"/>
    <mergeCell ref="N98:O98"/>
    <mergeCell ref="R89:S89"/>
    <mergeCell ref="R90:S90"/>
    <mergeCell ref="R93:S93"/>
    <mergeCell ref="R94:S94"/>
    <mergeCell ref="R95:S95"/>
    <mergeCell ref="T109:U109"/>
    <mergeCell ref="P109:Q109"/>
    <mergeCell ref="N79:O79"/>
    <mergeCell ref="R79:S79"/>
    <mergeCell ref="T79:U79"/>
    <mergeCell ref="P79:Q79"/>
    <mergeCell ref="N102:O102"/>
    <mergeCell ref="R102:S102"/>
    <mergeCell ref="T102:U102"/>
    <mergeCell ref="P102:Q102"/>
  </mergeCells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47"/>
  <sheetViews>
    <sheetView showGridLines="0" view="pageBreakPreview" topLeftCell="J1" zoomScaleNormal="100" zoomScaleSheetLayoutView="100" workbookViewId="0">
      <selection activeCell="B8" sqref="B8:S138"/>
    </sheetView>
  </sheetViews>
  <sheetFormatPr defaultRowHeight="15"/>
  <cols>
    <col min="1" max="1" width="1.42578125" style="44" hidden="1" customWidth="1"/>
    <col min="2" max="3" width="0.85546875" style="44" hidden="1" customWidth="1"/>
    <col min="4" max="4" width="0.28515625" style="44" hidden="1" customWidth="1"/>
    <col min="5" max="5" width="0.5703125" style="44" hidden="1" customWidth="1"/>
    <col min="6" max="6" width="0.7109375" style="44" hidden="1" customWidth="1"/>
    <col min="7" max="7" width="0.28515625" style="44" hidden="1" customWidth="1"/>
    <col min="8" max="8" width="0.5703125" style="44" hidden="1" customWidth="1"/>
    <col min="9" max="9" width="0.7109375" style="44" hidden="1" customWidth="1"/>
    <col min="10" max="10" width="84.42578125" style="44" customWidth="1"/>
    <col min="11" max="11" width="6.85546875" style="46" customWidth="1"/>
    <col min="12" max="12" width="0" style="46" hidden="1" customWidth="1"/>
    <col min="13" max="13" width="4.85546875" style="46" customWidth="1"/>
    <col min="14" max="14" width="3.85546875" style="46" customWidth="1"/>
    <col min="15" max="15" width="14.85546875" style="47" customWidth="1"/>
    <col min="16" max="16" width="5.5703125" style="47" customWidth="1"/>
    <col min="17" max="17" width="13.7109375" style="46" customWidth="1"/>
    <col min="18" max="18" width="15" style="46" customWidth="1"/>
    <col min="19" max="19" width="13.85546875" style="46" customWidth="1"/>
    <col min="20" max="20" width="5.42578125" style="46" customWidth="1"/>
    <col min="21" max="21" width="21.28515625" style="46" customWidth="1"/>
    <col min="22" max="22" width="0.28515625" style="46" customWidth="1"/>
    <col min="23" max="16384" width="9.140625" style="46"/>
  </cols>
  <sheetData>
    <row r="1" spans="1:22" ht="15.75" customHeight="1">
      <c r="K1" s="65"/>
      <c r="L1" s="65"/>
      <c r="M1" s="65"/>
      <c r="N1" s="65"/>
      <c r="O1" s="66"/>
      <c r="P1" s="66"/>
      <c r="Q1" s="688" t="s">
        <v>303</v>
      </c>
      <c r="R1" s="688"/>
      <c r="S1" s="688"/>
      <c r="T1" s="433"/>
      <c r="U1" s="433"/>
      <c r="V1" s="433"/>
    </row>
    <row r="2" spans="1:22" ht="15.75" customHeight="1">
      <c r="K2" s="65"/>
      <c r="L2" s="65"/>
      <c r="M2" s="65"/>
      <c r="N2" s="65"/>
      <c r="O2" s="66"/>
      <c r="P2" s="66"/>
      <c r="Q2" s="688"/>
      <c r="R2" s="688"/>
      <c r="S2" s="688"/>
      <c r="T2" s="433"/>
      <c r="U2" s="433"/>
      <c r="V2" s="433"/>
    </row>
    <row r="3" spans="1:22" ht="15.75" customHeight="1">
      <c r="K3" s="65"/>
      <c r="L3" s="65"/>
      <c r="M3" s="65"/>
      <c r="N3" s="65"/>
      <c r="O3" s="66"/>
      <c r="P3" s="66"/>
      <c r="Q3" s="688"/>
      <c r="R3" s="688"/>
      <c r="S3" s="688"/>
      <c r="T3" s="433"/>
      <c r="U3" s="433"/>
      <c r="V3" s="433"/>
    </row>
    <row r="4" spans="1:22" ht="15.75" customHeight="1">
      <c r="K4" s="65"/>
      <c r="L4" s="65"/>
      <c r="M4" s="65"/>
      <c r="N4" s="65"/>
      <c r="O4" s="66"/>
      <c r="P4" s="66"/>
      <c r="Q4" s="688"/>
      <c r="R4" s="688"/>
      <c r="S4" s="688"/>
      <c r="T4" s="433"/>
      <c r="U4" s="433"/>
      <c r="V4" s="433"/>
    </row>
    <row r="5" spans="1:22" ht="3" customHeight="1">
      <c r="K5" s="65"/>
      <c r="L5" s="65"/>
      <c r="M5" s="65"/>
      <c r="N5" s="65"/>
      <c r="O5" s="66"/>
      <c r="P5" s="66"/>
      <c r="Q5" s="65"/>
      <c r="R5" s="65"/>
      <c r="S5" s="65"/>
      <c r="T5" s="65"/>
      <c r="U5" s="65"/>
      <c r="V5" s="65"/>
    </row>
    <row r="6" spans="1:22" ht="18.75" customHeight="1">
      <c r="B6" s="687" t="s">
        <v>286</v>
      </c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  <c r="S6" s="687"/>
      <c r="T6" s="67"/>
      <c r="U6" s="65"/>
      <c r="V6" s="65"/>
    </row>
    <row r="7" spans="1:22" ht="17.25" customHeight="1" thickBot="1">
      <c r="A7" s="48"/>
      <c r="B7" s="68"/>
      <c r="C7" s="69" t="s">
        <v>103</v>
      </c>
      <c r="D7" s="70"/>
      <c r="E7" s="70"/>
      <c r="F7" s="70"/>
      <c r="G7" s="70"/>
      <c r="H7" s="70"/>
      <c r="I7" s="70"/>
      <c r="J7" s="70"/>
      <c r="K7" s="71"/>
      <c r="L7" s="71"/>
      <c r="M7" s="72"/>
      <c r="N7" s="72"/>
      <c r="O7" s="72"/>
      <c r="P7" s="72"/>
      <c r="Q7" s="73"/>
      <c r="R7" s="73"/>
      <c r="S7" s="73" t="s">
        <v>0</v>
      </c>
      <c r="T7" s="73"/>
      <c r="U7" s="65"/>
      <c r="V7" s="65"/>
    </row>
    <row r="8" spans="1:22" ht="18" customHeight="1" thickBot="1">
      <c r="A8" s="51"/>
      <c r="B8" s="680" t="s">
        <v>38</v>
      </c>
      <c r="C8" s="681"/>
      <c r="D8" s="681"/>
      <c r="E8" s="681"/>
      <c r="F8" s="681"/>
      <c r="G8" s="681"/>
      <c r="H8" s="681"/>
      <c r="I8" s="681"/>
      <c r="J8" s="682"/>
      <c r="K8" s="74" t="s">
        <v>170</v>
      </c>
      <c r="L8" s="75" t="s">
        <v>104</v>
      </c>
      <c r="M8" s="75" t="s">
        <v>83</v>
      </c>
      <c r="N8" s="76" t="s">
        <v>84</v>
      </c>
      <c r="O8" s="185" t="s">
        <v>171</v>
      </c>
      <c r="P8" s="77" t="s">
        <v>172</v>
      </c>
      <c r="Q8" s="78" t="s">
        <v>152</v>
      </c>
      <c r="R8" s="79" t="s">
        <v>231</v>
      </c>
      <c r="S8" s="80" t="s">
        <v>234</v>
      </c>
      <c r="T8" s="68" t="s">
        <v>103</v>
      </c>
      <c r="U8" s="65"/>
      <c r="V8" s="65"/>
    </row>
    <row r="9" spans="1:22" ht="18" customHeight="1">
      <c r="A9" s="52"/>
      <c r="B9" s="683" t="s">
        <v>82</v>
      </c>
      <c r="C9" s="683"/>
      <c r="D9" s="683"/>
      <c r="E9" s="683"/>
      <c r="F9" s="683"/>
      <c r="G9" s="683"/>
      <c r="H9" s="683"/>
      <c r="I9" s="683"/>
      <c r="J9" s="684"/>
      <c r="K9" s="314">
        <v>124</v>
      </c>
      <c r="L9" s="315">
        <v>0</v>
      </c>
      <c r="M9" s="316">
        <v>0</v>
      </c>
      <c r="N9" s="316">
        <v>0</v>
      </c>
      <c r="O9" s="317">
        <v>0</v>
      </c>
      <c r="P9" s="318">
        <v>0</v>
      </c>
      <c r="Q9" s="319">
        <f>Q10+Q54+Q65+Q85+Q114+Q122</f>
        <v>5348247</v>
      </c>
      <c r="R9" s="319">
        <f>R10+R54+R65+R85+R114+R122</f>
        <v>4497500</v>
      </c>
      <c r="S9" s="320">
        <f>S10+S54+S65+S85+S114+S122</f>
        <v>4635400</v>
      </c>
      <c r="T9" s="81" t="s">
        <v>103</v>
      </c>
      <c r="U9" s="65"/>
      <c r="V9" s="65"/>
    </row>
    <row r="10" spans="1:22" ht="15.75" customHeight="1">
      <c r="A10" s="52"/>
      <c r="B10" s="674" t="s">
        <v>87</v>
      </c>
      <c r="C10" s="674"/>
      <c r="D10" s="674"/>
      <c r="E10" s="674"/>
      <c r="F10" s="674"/>
      <c r="G10" s="674"/>
      <c r="H10" s="674"/>
      <c r="I10" s="674"/>
      <c r="J10" s="675"/>
      <c r="K10" s="384">
        <v>124</v>
      </c>
      <c r="L10" s="385">
        <v>100</v>
      </c>
      <c r="M10" s="362">
        <v>1</v>
      </c>
      <c r="N10" s="362">
        <v>0</v>
      </c>
      <c r="O10" s="361">
        <v>0</v>
      </c>
      <c r="P10" s="363">
        <v>0</v>
      </c>
      <c r="Q10" s="364">
        <f>Q11+Q19+Q34+Q40+Q45</f>
        <v>2265520.11</v>
      </c>
      <c r="R10" s="364">
        <f>R11+R19+R45+R34+R40</f>
        <v>2064800</v>
      </c>
      <c r="S10" s="365">
        <f>S11+S19+S45+S34+R40</f>
        <v>2206800</v>
      </c>
      <c r="T10" s="81" t="s">
        <v>103</v>
      </c>
      <c r="U10" s="65"/>
      <c r="V10" s="65"/>
    </row>
    <row r="11" spans="1:22" ht="33" customHeight="1">
      <c r="A11" s="52"/>
      <c r="B11" s="82"/>
      <c r="C11" s="90"/>
      <c r="D11" s="685" t="s">
        <v>88</v>
      </c>
      <c r="E11" s="685"/>
      <c r="F11" s="685"/>
      <c r="G11" s="685"/>
      <c r="H11" s="685"/>
      <c r="I11" s="685"/>
      <c r="J11" s="686"/>
      <c r="K11" s="394">
        <v>124</v>
      </c>
      <c r="L11" s="388">
        <v>102</v>
      </c>
      <c r="M11" s="396">
        <v>1</v>
      </c>
      <c r="N11" s="396">
        <v>2</v>
      </c>
      <c r="O11" s="390">
        <v>0</v>
      </c>
      <c r="P11" s="391">
        <v>0</v>
      </c>
      <c r="Q11" s="392">
        <f>Q15</f>
        <v>738200</v>
      </c>
      <c r="R11" s="392">
        <f>R15</f>
        <v>800000</v>
      </c>
      <c r="S11" s="393">
        <f>S15</f>
        <v>800000</v>
      </c>
      <c r="T11" s="81" t="s">
        <v>103</v>
      </c>
      <c r="U11" s="65"/>
      <c r="V11" s="65"/>
    </row>
    <row r="12" spans="1:22" ht="54.75" customHeight="1">
      <c r="A12" s="52"/>
      <c r="B12" s="82"/>
      <c r="C12" s="93"/>
      <c r="D12" s="92"/>
      <c r="E12" s="672" t="s">
        <v>269</v>
      </c>
      <c r="F12" s="672"/>
      <c r="G12" s="672"/>
      <c r="H12" s="672"/>
      <c r="I12" s="672"/>
      <c r="J12" s="673"/>
      <c r="K12" s="96">
        <v>124</v>
      </c>
      <c r="L12" s="84">
        <v>102</v>
      </c>
      <c r="M12" s="97">
        <v>1</v>
      </c>
      <c r="N12" s="97">
        <v>2</v>
      </c>
      <c r="O12" s="98">
        <v>5500000000</v>
      </c>
      <c r="P12" s="99">
        <v>0</v>
      </c>
      <c r="Q12" s="100">
        <f>Q14</f>
        <v>738200</v>
      </c>
      <c r="R12" s="100">
        <f>R14</f>
        <v>800000</v>
      </c>
      <c r="S12" s="101">
        <f>S14</f>
        <v>800000</v>
      </c>
      <c r="T12" s="81" t="s">
        <v>103</v>
      </c>
      <c r="U12" s="65"/>
      <c r="V12" s="65"/>
    </row>
    <row r="13" spans="1:22" ht="18" customHeight="1">
      <c r="A13" s="52"/>
      <c r="B13" s="82"/>
      <c r="C13" s="93"/>
      <c r="D13" s="92"/>
      <c r="E13" s="95"/>
      <c r="F13" s="94"/>
      <c r="G13" s="94"/>
      <c r="H13" s="94"/>
      <c r="I13" s="94"/>
      <c r="J13" s="92" t="s">
        <v>285</v>
      </c>
      <c r="K13" s="96">
        <v>124</v>
      </c>
      <c r="L13" s="84">
        <v>102</v>
      </c>
      <c r="M13" s="97">
        <v>1</v>
      </c>
      <c r="N13" s="97">
        <v>2</v>
      </c>
      <c r="O13" s="98">
        <v>5540000000</v>
      </c>
      <c r="P13" s="99">
        <v>0</v>
      </c>
      <c r="Q13" s="88">
        <f t="shared" ref="Q13:S15" si="0">Q14</f>
        <v>738200</v>
      </c>
      <c r="R13" s="88">
        <f t="shared" si="0"/>
        <v>800000</v>
      </c>
      <c r="S13" s="89">
        <f t="shared" si="0"/>
        <v>800000</v>
      </c>
      <c r="T13" s="81"/>
      <c r="U13" s="65"/>
      <c r="V13" s="65"/>
    </row>
    <row r="14" spans="1:22" ht="30.75" customHeight="1">
      <c r="A14" s="52"/>
      <c r="B14" s="82"/>
      <c r="C14" s="93"/>
      <c r="D14" s="92"/>
      <c r="E14" s="95"/>
      <c r="F14" s="94"/>
      <c r="G14" s="94"/>
      <c r="H14" s="94"/>
      <c r="I14" s="94"/>
      <c r="J14" s="95" t="s">
        <v>258</v>
      </c>
      <c r="K14" s="96">
        <v>124</v>
      </c>
      <c r="L14" s="84"/>
      <c r="M14" s="97">
        <v>1</v>
      </c>
      <c r="N14" s="97">
        <v>2</v>
      </c>
      <c r="O14" s="98">
        <v>5540500000</v>
      </c>
      <c r="P14" s="99">
        <v>0</v>
      </c>
      <c r="Q14" s="100">
        <f t="shared" si="0"/>
        <v>738200</v>
      </c>
      <c r="R14" s="100">
        <f t="shared" si="0"/>
        <v>800000</v>
      </c>
      <c r="S14" s="101">
        <f t="shared" si="0"/>
        <v>800000</v>
      </c>
      <c r="T14" s="81"/>
      <c r="U14" s="65"/>
      <c r="V14" s="65"/>
    </row>
    <row r="15" spans="1:22" ht="16.5" customHeight="1">
      <c r="A15" s="52"/>
      <c r="B15" s="82"/>
      <c r="C15" s="93"/>
      <c r="D15" s="91"/>
      <c r="E15" s="95"/>
      <c r="F15" s="672" t="s">
        <v>89</v>
      </c>
      <c r="G15" s="672"/>
      <c r="H15" s="672"/>
      <c r="I15" s="672"/>
      <c r="J15" s="673"/>
      <c r="K15" s="96">
        <v>124</v>
      </c>
      <c r="L15" s="84">
        <v>102</v>
      </c>
      <c r="M15" s="97">
        <v>1</v>
      </c>
      <c r="N15" s="97">
        <v>2</v>
      </c>
      <c r="O15" s="98">
        <v>5540510010</v>
      </c>
      <c r="P15" s="99">
        <v>0</v>
      </c>
      <c r="Q15" s="100">
        <f t="shared" si="0"/>
        <v>738200</v>
      </c>
      <c r="R15" s="100">
        <f t="shared" si="0"/>
        <v>800000</v>
      </c>
      <c r="S15" s="101">
        <f t="shared" si="0"/>
        <v>800000</v>
      </c>
      <c r="T15" s="81" t="s">
        <v>103</v>
      </c>
      <c r="U15" s="65"/>
      <c r="V15" s="65"/>
    </row>
    <row r="16" spans="1:22" ht="15.75">
      <c r="A16" s="52"/>
      <c r="B16" s="82"/>
      <c r="C16" s="93"/>
      <c r="D16" s="91"/>
      <c r="E16" s="95"/>
      <c r="F16" s="95"/>
      <c r="G16" s="94"/>
      <c r="H16" s="94"/>
      <c r="I16" s="94"/>
      <c r="J16" s="95" t="s">
        <v>90</v>
      </c>
      <c r="K16" s="96">
        <v>124</v>
      </c>
      <c r="L16" s="84"/>
      <c r="M16" s="97">
        <v>1</v>
      </c>
      <c r="N16" s="97">
        <v>2</v>
      </c>
      <c r="O16" s="98">
        <v>5540510010</v>
      </c>
      <c r="P16" s="99">
        <v>120</v>
      </c>
      <c r="Q16" s="100">
        <f>Q17+Q18</f>
        <v>738200</v>
      </c>
      <c r="R16" s="100">
        <f>R17+R18</f>
        <v>800000</v>
      </c>
      <c r="S16" s="101">
        <f>S17+S18</f>
        <v>800000</v>
      </c>
      <c r="T16" s="81"/>
      <c r="U16" s="65"/>
      <c r="V16" s="65"/>
    </row>
    <row r="17" spans="1:22" ht="21.75" customHeight="1">
      <c r="A17" s="52"/>
      <c r="B17" s="82"/>
      <c r="C17" s="93"/>
      <c r="D17" s="91"/>
      <c r="E17" s="95"/>
      <c r="F17" s="95"/>
      <c r="G17" s="94"/>
      <c r="H17" s="94"/>
      <c r="I17" s="94"/>
      <c r="J17" s="95" t="s">
        <v>105</v>
      </c>
      <c r="K17" s="96">
        <v>124</v>
      </c>
      <c r="L17" s="84"/>
      <c r="M17" s="97">
        <v>1</v>
      </c>
      <c r="N17" s="97">
        <v>2</v>
      </c>
      <c r="O17" s="98">
        <v>5540510010</v>
      </c>
      <c r="P17" s="99">
        <v>121</v>
      </c>
      <c r="Q17" s="100">
        <v>588200</v>
      </c>
      <c r="R17" s="100">
        <v>600000</v>
      </c>
      <c r="S17" s="101">
        <v>600000</v>
      </c>
      <c r="T17" s="81"/>
      <c r="U17" s="65"/>
      <c r="V17" s="65"/>
    </row>
    <row r="18" spans="1:22" ht="45.75" customHeight="1">
      <c r="A18" s="52"/>
      <c r="B18" s="82"/>
      <c r="C18" s="93"/>
      <c r="D18" s="91"/>
      <c r="E18" s="94"/>
      <c r="F18" s="95"/>
      <c r="G18" s="672" t="s">
        <v>106</v>
      </c>
      <c r="H18" s="672"/>
      <c r="I18" s="672"/>
      <c r="J18" s="673"/>
      <c r="K18" s="96">
        <v>124</v>
      </c>
      <c r="L18" s="84">
        <v>102</v>
      </c>
      <c r="M18" s="97">
        <v>1</v>
      </c>
      <c r="N18" s="97">
        <v>2</v>
      </c>
      <c r="O18" s="98">
        <v>5540510010</v>
      </c>
      <c r="P18" s="99">
        <v>129</v>
      </c>
      <c r="Q18" s="100">
        <v>150000</v>
      </c>
      <c r="R18" s="100">
        <v>200000</v>
      </c>
      <c r="S18" s="101">
        <v>200000</v>
      </c>
      <c r="T18" s="81" t="s">
        <v>103</v>
      </c>
      <c r="U18" s="65"/>
      <c r="V18" s="65"/>
    </row>
    <row r="19" spans="1:22" s="54" customFormat="1" ht="51" customHeight="1">
      <c r="A19" s="53"/>
      <c r="B19" s="82"/>
      <c r="C19" s="90"/>
      <c r="D19" s="91"/>
      <c r="E19" s="91"/>
      <c r="F19" s="92"/>
      <c r="G19" s="91"/>
      <c r="H19" s="91"/>
      <c r="I19" s="91"/>
      <c r="J19" s="398" t="s">
        <v>91</v>
      </c>
      <c r="K19" s="394">
        <v>124</v>
      </c>
      <c r="L19" s="395"/>
      <c r="M19" s="396">
        <v>1</v>
      </c>
      <c r="N19" s="396">
        <v>4</v>
      </c>
      <c r="O19" s="390">
        <v>0</v>
      </c>
      <c r="P19" s="391">
        <v>0</v>
      </c>
      <c r="Q19" s="392">
        <f>Q20</f>
        <v>1503020.1099999999</v>
      </c>
      <c r="R19" s="392">
        <f>R24+R27+R31+R33</f>
        <v>1240500</v>
      </c>
      <c r="S19" s="393">
        <f>S24+S27+S31+S33</f>
        <v>1382500</v>
      </c>
      <c r="T19" s="103"/>
      <c r="U19" s="104"/>
      <c r="V19" s="104"/>
    </row>
    <row r="20" spans="1:22" s="45" customFormat="1" ht="52.5" customHeight="1">
      <c r="A20" s="52"/>
      <c r="B20" s="105"/>
      <c r="C20" s="106"/>
      <c r="D20" s="672" t="s">
        <v>269</v>
      </c>
      <c r="E20" s="672"/>
      <c r="F20" s="672"/>
      <c r="G20" s="672"/>
      <c r="H20" s="672"/>
      <c r="I20" s="672"/>
      <c r="J20" s="673"/>
      <c r="K20" s="96">
        <v>124</v>
      </c>
      <c r="L20" s="84">
        <v>104</v>
      </c>
      <c r="M20" s="97">
        <v>1</v>
      </c>
      <c r="N20" s="97">
        <v>4</v>
      </c>
      <c r="O20" s="98">
        <v>5500000000</v>
      </c>
      <c r="P20" s="99">
        <v>0</v>
      </c>
      <c r="Q20" s="100">
        <f>Q22</f>
        <v>1503020.1099999999</v>
      </c>
      <c r="R20" s="100">
        <f>R22</f>
        <v>1240500</v>
      </c>
      <c r="S20" s="101">
        <f>S22</f>
        <v>1382500</v>
      </c>
      <c r="T20" s="81" t="s">
        <v>103</v>
      </c>
      <c r="U20" s="65"/>
      <c r="V20" s="65"/>
    </row>
    <row r="21" spans="1:22" s="45" customFormat="1" ht="22.5" customHeight="1">
      <c r="A21" s="52"/>
      <c r="B21" s="105"/>
      <c r="C21" s="106"/>
      <c r="D21" s="95"/>
      <c r="E21" s="94"/>
      <c r="F21" s="94"/>
      <c r="G21" s="94"/>
      <c r="H21" s="94"/>
      <c r="I21" s="94"/>
      <c r="J21" s="378" t="s">
        <v>285</v>
      </c>
      <c r="K21" s="379">
        <v>124</v>
      </c>
      <c r="L21" s="380">
        <v>102</v>
      </c>
      <c r="M21" s="381">
        <v>1</v>
      </c>
      <c r="N21" s="381">
        <v>4</v>
      </c>
      <c r="O21" s="382">
        <v>5540000000</v>
      </c>
      <c r="P21" s="383">
        <v>0</v>
      </c>
      <c r="Q21" s="88">
        <f>Q22</f>
        <v>1503020.1099999999</v>
      </c>
      <c r="R21" s="88">
        <f>R22</f>
        <v>1240500</v>
      </c>
      <c r="S21" s="89">
        <f>S22</f>
        <v>1382500</v>
      </c>
      <c r="T21" s="81"/>
      <c r="U21" s="65"/>
      <c r="V21" s="65"/>
    </row>
    <row r="22" spans="1:22" ht="17.25" customHeight="1">
      <c r="A22" s="52"/>
      <c r="B22" s="82"/>
      <c r="C22" s="93"/>
      <c r="D22" s="92"/>
      <c r="E22" s="672" t="s">
        <v>258</v>
      </c>
      <c r="F22" s="672"/>
      <c r="G22" s="672"/>
      <c r="H22" s="672"/>
      <c r="I22" s="672"/>
      <c r="J22" s="673"/>
      <c r="K22" s="96">
        <v>124</v>
      </c>
      <c r="L22" s="84">
        <v>104</v>
      </c>
      <c r="M22" s="97">
        <v>1</v>
      </c>
      <c r="N22" s="97">
        <v>4</v>
      </c>
      <c r="O22" s="98">
        <v>5540500000</v>
      </c>
      <c r="P22" s="99">
        <v>0</v>
      </c>
      <c r="Q22" s="100">
        <f>Q23+Q32</f>
        <v>1503020.1099999999</v>
      </c>
      <c r="R22" s="100">
        <f>R23+R32</f>
        <v>1240500</v>
      </c>
      <c r="S22" s="101">
        <f>S23+S32</f>
        <v>1382500</v>
      </c>
      <c r="T22" s="81" t="s">
        <v>103</v>
      </c>
      <c r="U22" s="65"/>
      <c r="V22" s="65"/>
    </row>
    <row r="23" spans="1:22" ht="17.25" customHeight="1">
      <c r="A23" s="52"/>
      <c r="B23" s="82"/>
      <c r="C23" s="93"/>
      <c r="D23" s="91"/>
      <c r="E23" s="95"/>
      <c r="F23" s="672" t="s">
        <v>294</v>
      </c>
      <c r="G23" s="672"/>
      <c r="H23" s="672"/>
      <c r="I23" s="672"/>
      <c r="J23" s="673"/>
      <c r="K23" s="96">
        <v>124</v>
      </c>
      <c r="L23" s="84">
        <v>104</v>
      </c>
      <c r="M23" s="97">
        <v>1</v>
      </c>
      <c r="N23" s="97">
        <v>4</v>
      </c>
      <c r="O23" s="98">
        <v>5540510020</v>
      </c>
      <c r="P23" s="99">
        <v>0</v>
      </c>
      <c r="Q23" s="100">
        <f>Q24+Q27+Q31</f>
        <v>1238430.1099999999</v>
      </c>
      <c r="R23" s="100">
        <f>R24+R27+R31</f>
        <v>975910</v>
      </c>
      <c r="S23" s="101">
        <f>S24+S27+S31</f>
        <v>1117910</v>
      </c>
      <c r="T23" s="81" t="s">
        <v>103</v>
      </c>
      <c r="U23" s="65"/>
      <c r="V23" s="65"/>
    </row>
    <row r="24" spans="1:22" ht="26.25" customHeight="1">
      <c r="A24" s="52"/>
      <c r="B24" s="82"/>
      <c r="C24" s="93"/>
      <c r="D24" s="91"/>
      <c r="E24" s="94"/>
      <c r="F24" s="95"/>
      <c r="G24" s="672" t="s">
        <v>90</v>
      </c>
      <c r="H24" s="672"/>
      <c r="I24" s="672"/>
      <c r="J24" s="673"/>
      <c r="K24" s="96">
        <v>124</v>
      </c>
      <c r="L24" s="84">
        <v>104</v>
      </c>
      <c r="M24" s="97">
        <v>1</v>
      </c>
      <c r="N24" s="97">
        <v>4</v>
      </c>
      <c r="O24" s="98">
        <v>5540510020</v>
      </c>
      <c r="P24" s="99" t="s">
        <v>107</v>
      </c>
      <c r="Q24" s="100">
        <f>Q25+Q26</f>
        <v>980000</v>
      </c>
      <c r="R24" s="100">
        <f>R25+R26</f>
        <v>884000</v>
      </c>
      <c r="S24" s="101">
        <f>S25+S26</f>
        <v>980000</v>
      </c>
      <c r="T24" s="81" t="s">
        <v>103</v>
      </c>
      <c r="U24" s="65"/>
      <c r="V24" s="65"/>
    </row>
    <row r="25" spans="1:22" ht="18.75" customHeight="1">
      <c r="A25" s="52"/>
      <c r="B25" s="82"/>
      <c r="C25" s="93"/>
      <c r="D25" s="91"/>
      <c r="E25" s="94"/>
      <c r="F25" s="95"/>
      <c r="G25" s="94"/>
      <c r="H25" s="94"/>
      <c r="I25" s="94"/>
      <c r="J25" s="95" t="s">
        <v>105</v>
      </c>
      <c r="K25" s="96">
        <v>124</v>
      </c>
      <c r="L25" s="84"/>
      <c r="M25" s="97">
        <v>1</v>
      </c>
      <c r="N25" s="97">
        <v>4</v>
      </c>
      <c r="O25" s="98">
        <v>5540510020</v>
      </c>
      <c r="P25" s="99">
        <v>121</v>
      </c>
      <c r="Q25" s="100">
        <v>730000</v>
      </c>
      <c r="R25" s="100">
        <v>644000</v>
      </c>
      <c r="S25" s="101">
        <v>730000</v>
      </c>
      <c r="T25" s="81"/>
      <c r="U25" s="65"/>
      <c r="V25" s="65"/>
    </row>
    <row r="26" spans="1:22" ht="36" customHeight="1">
      <c r="A26" s="52"/>
      <c r="B26" s="82"/>
      <c r="C26" s="93"/>
      <c r="D26" s="91"/>
      <c r="E26" s="94"/>
      <c r="F26" s="95"/>
      <c r="G26" s="94"/>
      <c r="H26" s="94"/>
      <c r="I26" s="94"/>
      <c r="J26" s="95" t="s">
        <v>106</v>
      </c>
      <c r="K26" s="96">
        <v>124</v>
      </c>
      <c r="L26" s="84"/>
      <c r="M26" s="97">
        <v>1</v>
      </c>
      <c r="N26" s="97">
        <v>4</v>
      </c>
      <c r="O26" s="98">
        <v>5540510020</v>
      </c>
      <c r="P26" s="99">
        <v>129</v>
      </c>
      <c r="Q26" s="100">
        <v>250000</v>
      </c>
      <c r="R26" s="100">
        <v>240000</v>
      </c>
      <c r="S26" s="101">
        <v>250000</v>
      </c>
      <c r="T26" s="81"/>
      <c r="U26" s="65"/>
      <c r="V26" s="65"/>
    </row>
    <row r="27" spans="1:22" ht="30.75" customHeight="1">
      <c r="A27" s="52"/>
      <c r="B27" s="82"/>
      <c r="C27" s="93"/>
      <c r="D27" s="91"/>
      <c r="E27" s="94"/>
      <c r="F27" s="95"/>
      <c r="G27" s="672" t="s">
        <v>97</v>
      </c>
      <c r="H27" s="672"/>
      <c r="I27" s="672"/>
      <c r="J27" s="673"/>
      <c r="K27" s="96">
        <v>124</v>
      </c>
      <c r="L27" s="84">
        <v>104</v>
      </c>
      <c r="M27" s="97">
        <v>1</v>
      </c>
      <c r="N27" s="97">
        <v>4</v>
      </c>
      <c r="O27" s="98">
        <v>5540510020</v>
      </c>
      <c r="P27" s="99" t="s">
        <v>108</v>
      </c>
      <c r="Q27" s="100">
        <f>Q28+Q29</f>
        <v>224230.11</v>
      </c>
      <c r="R27" s="100">
        <f>R28+R29</f>
        <v>57710</v>
      </c>
      <c r="S27" s="101">
        <f>S28+S29</f>
        <v>103710</v>
      </c>
      <c r="T27" s="81" t="s">
        <v>103</v>
      </c>
      <c r="U27" s="65"/>
      <c r="V27" s="65"/>
    </row>
    <row r="28" spans="1:22" ht="17.25" customHeight="1">
      <c r="A28" s="52"/>
      <c r="B28" s="82"/>
      <c r="C28" s="93"/>
      <c r="D28" s="91"/>
      <c r="E28" s="94"/>
      <c r="F28" s="95"/>
      <c r="G28" s="94"/>
      <c r="H28" s="94"/>
      <c r="I28" s="94"/>
      <c r="J28" s="95" t="s">
        <v>135</v>
      </c>
      <c r="K28" s="96">
        <v>124</v>
      </c>
      <c r="L28" s="84"/>
      <c r="M28" s="97">
        <v>1</v>
      </c>
      <c r="N28" s="97">
        <v>4</v>
      </c>
      <c r="O28" s="98">
        <v>5540510020</v>
      </c>
      <c r="P28" s="99">
        <v>244</v>
      </c>
      <c r="Q28" s="100">
        <v>214230.11</v>
      </c>
      <c r="R28" s="100">
        <v>42710</v>
      </c>
      <c r="S28" s="101">
        <v>88710</v>
      </c>
      <c r="T28" s="81"/>
      <c r="U28" s="65"/>
      <c r="V28" s="65"/>
    </row>
    <row r="29" spans="1:22" ht="17.25" customHeight="1">
      <c r="A29" s="52"/>
      <c r="B29" s="82"/>
      <c r="C29" s="107"/>
      <c r="D29" s="108"/>
      <c r="E29" s="109"/>
      <c r="F29" s="110"/>
      <c r="G29" s="109"/>
      <c r="H29" s="109"/>
      <c r="I29" s="109"/>
      <c r="J29" s="110" t="s">
        <v>225</v>
      </c>
      <c r="K29" s="96">
        <v>124</v>
      </c>
      <c r="L29" s="84"/>
      <c r="M29" s="97">
        <v>1</v>
      </c>
      <c r="N29" s="97">
        <v>4</v>
      </c>
      <c r="O29" s="98">
        <v>5540510020</v>
      </c>
      <c r="P29" s="99">
        <v>247</v>
      </c>
      <c r="Q29" s="100">
        <v>10000</v>
      </c>
      <c r="R29" s="100">
        <v>15000</v>
      </c>
      <c r="S29" s="101">
        <v>15000</v>
      </c>
      <c r="T29" s="81"/>
      <c r="U29" s="65"/>
      <c r="V29" s="65"/>
    </row>
    <row r="30" spans="1:22" ht="17.25" hidden="1" customHeight="1">
      <c r="A30" s="52"/>
      <c r="B30" s="82"/>
      <c r="C30" s="107"/>
      <c r="D30" s="108"/>
      <c r="E30" s="109"/>
      <c r="F30" s="110"/>
      <c r="G30" s="109"/>
      <c r="H30" s="109"/>
      <c r="I30" s="109"/>
      <c r="J30" s="110" t="s">
        <v>133</v>
      </c>
      <c r="K30" s="96">
        <v>124</v>
      </c>
      <c r="L30" s="84"/>
      <c r="M30" s="97">
        <v>1</v>
      </c>
      <c r="N30" s="97">
        <v>4</v>
      </c>
      <c r="O30" s="98">
        <v>5510010020</v>
      </c>
      <c r="P30" s="99">
        <v>500</v>
      </c>
      <c r="Q30" s="100">
        <f>Q31</f>
        <v>34200</v>
      </c>
      <c r="R30" s="100">
        <f>R31</f>
        <v>34200</v>
      </c>
      <c r="S30" s="101">
        <f>S31</f>
        <v>34200</v>
      </c>
      <c r="T30" s="81"/>
      <c r="U30" s="65"/>
      <c r="V30" s="65"/>
    </row>
    <row r="31" spans="1:22" ht="17.25" customHeight="1">
      <c r="A31" s="52"/>
      <c r="B31" s="82"/>
      <c r="C31" s="107"/>
      <c r="D31" s="108"/>
      <c r="E31" s="109"/>
      <c r="F31" s="110"/>
      <c r="G31" s="109"/>
      <c r="H31" s="109"/>
      <c r="I31" s="109"/>
      <c r="J31" s="110" t="s">
        <v>80</v>
      </c>
      <c r="K31" s="96">
        <v>124</v>
      </c>
      <c r="L31" s="84"/>
      <c r="M31" s="97">
        <v>1</v>
      </c>
      <c r="N31" s="97">
        <v>4</v>
      </c>
      <c r="O31" s="98">
        <v>5540510020</v>
      </c>
      <c r="P31" s="99">
        <v>540</v>
      </c>
      <c r="Q31" s="100">
        <v>34200</v>
      </c>
      <c r="R31" s="100">
        <v>34200</v>
      </c>
      <c r="S31" s="101">
        <v>34200</v>
      </c>
      <c r="T31" s="81"/>
      <c r="U31" s="65"/>
      <c r="V31" s="65"/>
    </row>
    <row r="32" spans="1:22" ht="67.5" customHeight="1">
      <c r="A32" s="52"/>
      <c r="B32" s="82"/>
      <c r="C32" s="107"/>
      <c r="D32" s="108"/>
      <c r="E32" s="109"/>
      <c r="F32" s="110"/>
      <c r="G32" s="109"/>
      <c r="H32" s="109"/>
      <c r="I32" s="109"/>
      <c r="J32" s="110" t="s">
        <v>93</v>
      </c>
      <c r="K32" s="96">
        <v>124</v>
      </c>
      <c r="L32" s="84"/>
      <c r="M32" s="97">
        <v>1</v>
      </c>
      <c r="N32" s="97">
        <v>4</v>
      </c>
      <c r="O32" s="98">
        <v>5540515010</v>
      </c>
      <c r="P32" s="99">
        <v>0</v>
      </c>
      <c r="Q32" s="100">
        <f>Q33</f>
        <v>264590</v>
      </c>
      <c r="R32" s="100">
        <f>R33</f>
        <v>264590</v>
      </c>
      <c r="S32" s="101">
        <f>S33</f>
        <v>264590</v>
      </c>
      <c r="T32" s="81"/>
      <c r="U32" s="65"/>
      <c r="V32" s="65"/>
    </row>
    <row r="33" spans="1:22" ht="16.5" customHeight="1">
      <c r="A33" s="52"/>
      <c r="B33" s="82"/>
      <c r="C33" s="107"/>
      <c r="D33" s="108"/>
      <c r="E33" s="109"/>
      <c r="F33" s="110"/>
      <c r="G33" s="109"/>
      <c r="H33" s="109"/>
      <c r="I33" s="109"/>
      <c r="J33" s="302" t="s">
        <v>80</v>
      </c>
      <c r="K33" s="303">
        <v>124</v>
      </c>
      <c r="L33" s="304"/>
      <c r="M33" s="305">
        <v>1</v>
      </c>
      <c r="N33" s="305">
        <v>4</v>
      </c>
      <c r="O33" s="98">
        <v>5540515010</v>
      </c>
      <c r="P33" s="307">
        <v>540</v>
      </c>
      <c r="Q33" s="308">
        <v>264590</v>
      </c>
      <c r="R33" s="308">
        <v>264590</v>
      </c>
      <c r="S33" s="309">
        <v>264590</v>
      </c>
      <c r="T33" s="81"/>
      <c r="U33" s="65"/>
      <c r="V33" s="65"/>
    </row>
    <row r="34" spans="1:22" ht="30.75" customHeight="1">
      <c r="A34" s="52"/>
      <c r="B34" s="82"/>
      <c r="C34" s="107"/>
      <c r="D34" s="108"/>
      <c r="E34" s="109"/>
      <c r="F34" s="110"/>
      <c r="G34" s="109"/>
      <c r="H34" s="109"/>
      <c r="I34" s="109"/>
      <c r="J34" s="386" t="s">
        <v>138</v>
      </c>
      <c r="K34" s="394">
        <v>124</v>
      </c>
      <c r="L34" s="395"/>
      <c r="M34" s="396">
        <v>1</v>
      </c>
      <c r="N34" s="396">
        <v>6</v>
      </c>
      <c r="O34" s="390">
        <v>0</v>
      </c>
      <c r="P34" s="391">
        <v>0</v>
      </c>
      <c r="Q34" s="392">
        <f>Q39</f>
        <v>18300</v>
      </c>
      <c r="R34" s="392">
        <f>R39</f>
        <v>18300</v>
      </c>
      <c r="S34" s="393">
        <f>S39</f>
        <v>18300</v>
      </c>
      <c r="T34" s="81"/>
      <c r="U34" s="65"/>
      <c r="V34" s="65"/>
    </row>
    <row r="35" spans="1:22" ht="51" customHeight="1">
      <c r="A35" s="52"/>
      <c r="B35" s="82"/>
      <c r="C35" s="107"/>
      <c r="D35" s="108"/>
      <c r="E35" s="109"/>
      <c r="F35" s="110"/>
      <c r="G35" s="109"/>
      <c r="H35" s="109"/>
      <c r="I35" s="109"/>
      <c r="J35" s="111" t="s">
        <v>269</v>
      </c>
      <c r="K35" s="111">
        <v>124</v>
      </c>
      <c r="L35" s="84"/>
      <c r="M35" s="97">
        <v>1</v>
      </c>
      <c r="N35" s="97">
        <v>6</v>
      </c>
      <c r="O35" s="98">
        <v>5500000000</v>
      </c>
      <c r="P35" s="99">
        <v>0</v>
      </c>
      <c r="Q35" s="100">
        <f>Q37</f>
        <v>18300</v>
      </c>
      <c r="R35" s="100">
        <f>R37</f>
        <v>18300</v>
      </c>
      <c r="S35" s="101">
        <f>S37</f>
        <v>18300</v>
      </c>
      <c r="T35" s="81"/>
      <c r="U35" s="65"/>
      <c r="V35" s="65"/>
    </row>
    <row r="36" spans="1:22" ht="16.5" customHeight="1">
      <c r="A36" s="52"/>
      <c r="B36" s="82"/>
      <c r="C36" s="107"/>
      <c r="D36" s="108"/>
      <c r="E36" s="109"/>
      <c r="F36" s="110"/>
      <c r="G36" s="109"/>
      <c r="H36" s="109"/>
      <c r="I36" s="109"/>
      <c r="J36" s="378" t="s">
        <v>285</v>
      </c>
      <c r="K36" s="379">
        <v>124</v>
      </c>
      <c r="L36" s="380">
        <v>102</v>
      </c>
      <c r="M36" s="381">
        <v>1</v>
      </c>
      <c r="N36" s="381">
        <v>6</v>
      </c>
      <c r="O36" s="382">
        <v>5540000000</v>
      </c>
      <c r="P36" s="383">
        <v>0</v>
      </c>
      <c r="Q36" s="100">
        <f t="shared" ref="Q36:S38" si="1">Q37</f>
        <v>18300</v>
      </c>
      <c r="R36" s="100">
        <f t="shared" si="1"/>
        <v>18300</v>
      </c>
      <c r="S36" s="101">
        <f t="shared" si="1"/>
        <v>18300</v>
      </c>
      <c r="T36" s="81"/>
      <c r="U36" s="65"/>
      <c r="V36" s="65"/>
    </row>
    <row r="37" spans="1:22" ht="24.75" customHeight="1">
      <c r="A37" s="52"/>
      <c r="B37" s="82"/>
      <c r="C37" s="107"/>
      <c r="D37" s="108"/>
      <c r="E37" s="109"/>
      <c r="F37" s="110"/>
      <c r="G37" s="109"/>
      <c r="H37" s="109"/>
      <c r="I37" s="109"/>
      <c r="J37" s="111" t="s">
        <v>258</v>
      </c>
      <c r="K37" s="111">
        <v>124</v>
      </c>
      <c r="L37" s="84"/>
      <c r="M37" s="97">
        <v>1</v>
      </c>
      <c r="N37" s="97">
        <v>6</v>
      </c>
      <c r="O37" s="98">
        <v>5540500000</v>
      </c>
      <c r="P37" s="99">
        <v>0</v>
      </c>
      <c r="Q37" s="100">
        <f t="shared" si="1"/>
        <v>18300</v>
      </c>
      <c r="R37" s="100">
        <f t="shared" si="1"/>
        <v>18300</v>
      </c>
      <c r="S37" s="101">
        <f t="shared" si="1"/>
        <v>18300</v>
      </c>
      <c r="T37" s="81"/>
      <c r="U37" s="65"/>
      <c r="V37" s="65"/>
    </row>
    <row r="38" spans="1:22" ht="15.75" customHeight="1">
      <c r="A38" s="52"/>
      <c r="B38" s="82"/>
      <c r="C38" s="107"/>
      <c r="D38" s="108"/>
      <c r="E38" s="109"/>
      <c r="F38" s="110"/>
      <c r="G38" s="109"/>
      <c r="H38" s="109"/>
      <c r="I38" s="109"/>
      <c r="J38" s="111" t="s">
        <v>295</v>
      </c>
      <c r="K38" s="111">
        <v>124</v>
      </c>
      <c r="L38" s="84"/>
      <c r="M38" s="97">
        <v>1</v>
      </c>
      <c r="N38" s="97">
        <v>6</v>
      </c>
      <c r="O38" s="98">
        <v>5540510080</v>
      </c>
      <c r="P38" s="99">
        <v>0</v>
      </c>
      <c r="Q38" s="100">
        <f t="shared" si="1"/>
        <v>18300</v>
      </c>
      <c r="R38" s="100">
        <f t="shared" si="1"/>
        <v>18300</v>
      </c>
      <c r="S38" s="101">
        <f t="shared" si="1"/>
        <v>18300</v>
      </c>
      <c r="T38" s="81"/>
      <c r="U38" s="65"/>
      <c r="V38" s="65"/>
    </row>
    <row r="39" spans="1:22" ht="18" customHeight="1">
      <c r="A39" s="52"/>
      <c r="B39" s="82"/>
      <c r="C39" s="107"/>
      <c r="D39" s="108"/>
      <c r="E39" s="109"/>
      <c r="F39" s="110"/>
      <c r="G39" s="109"/>
      <c r="H39" s="109"/>
      <c r="I39" s="109"/>
      <c r="J39" s="111" t="s">
        <v>80</v>
      </c>
      <c r="K39" s="111">
        <v>124</v>
      </c>
      <c r="L39" s="84"/>
      <c r="M39" s="97">
        <v>1</v>
      </c>
      <c r="N39" s="97">
        <v>6</v>
      </c>
      <c r="O39" s="98">
        <v>5540510080</v>
      </c>
      <c r="P39" s="99">
        <v>540</v>
      </c>
      <c r="Q39" s="100">
        <v>18300</v>
      </c>
      <c r="R39" s="100">
        <v>18300</v>
      </c>
      <c r="S39" s="101">
        <v>18300</v>
      </c>
      <c r="T39" s="81"/>
      <c r="U39" s="65"/>
      <c r="V39" s="65"/>
    </row>
    <row r="40" spans="1:22" ht="18" customHeight="1">
      <c r="A40" s="52"/>
      <c r="B40" s="82"/>
      <c r="C40" s="107"/>
      <c r="D40" s="108"/>
      <c r="E40" s="109"/>
      <c r="F40" s="110"/>
      <c r="G40" s="109"/>
      <c r="H40" s="109"/>
      <c r="I40" s="109"/>
      <c r="J40" s="397" t="s">
        <v>260</v>
      </c>
      <c r="K40" s="397">
        <v>124</v>
      </c>
      <c r="L40" s="395"/>
      <c r="M40" s="396">
        <v>1</v>
      </c>
      <c r="N40" s="396">
        <v>11</v>
      </c>
      <c r="O40" s="390">
        <v>0</v>
      </c>
      <c r="P40" s="391">
        <v>0</v>
      </c>
      <c r="Q40" s="392">
        <f>Q44</f>
        <v>5000</v>
      </c>
      <c r="R40" s="392">
        <f>R44</f>
        <v>5000</v>
      </c>
      <c r="S40" s="393">
        <f>S44</f>
        <v>5000</v>
      </c>
      <c r="T40" s="81"/>
      <c r="U40" s="65"/>
      <c r="V40" s="65"/>
    </row>
    <row r="41" spans="1:22" ht="18" customHeight="1">
      <c r="A41" s="52"/>
      <c r="B41" s="82"/>
      <c r="C41" s="107"/>
      <c r="D41" s="108"/>
      <c r="E41" s="109"/>
      <c r="F41" s="110"/>
      <c r="G41" s="109"/>
      <c r="H41" s="109"/>
      <c r="I41" s="109"/>
      <c r="J41" s="111" t="s">
        <v>132</v>
      </c>
      <c r="K41" s="111">
        <v>124</v>
      </c>
      <c r="L41" s="84"/>
      <c r="M41" s="97">
        <v>1</v>
      </c>
      <c r="N41" s="97">
        <v>11</v>
      </c>
      <c r="O41" s="98">
        <v>7700000000</v>
      </c>
      <c r="P41" s="99">
        <v>0</v>
      </c>
      <c r="Q41" s="100">
        <f>Q43</f>
        <v>5000</v>
      </c>
      <c r="R41" s="100">
        <f>R43</f>
        <v>5000</v>
      </c>
      <c r="S41" s="101">
        <f>S43</f>
        <v>5000</v>
      </c>
      <c r="T41" s="81"/>
      <c r="U41" s="65"/>
      <c r="V41" s="65"/>
    </row>
    <row r="42" spans="1:22" ht="31.5" customHeight="1">
      <c r="A42" s="52"/>
      <c r="B42" s="82"/>
      <c r="C42" s="107"/>
      <c r="D42" s="108"/>
      <c r="E42" s="109"/>
      <c r="F42" s="110"/>
      <c r="G42" s="109"/>
      <c r="H42" s="109"/>
      <c r="I42" s="109"/>
      <c r="J42" s="111" t="s">
        <v>263</v>
      </c>
      <c r="K42" s="111">
        <v>124</v>
      </c>
      <c r="L42" s="84"/>
      <c r="M42" s="97">
        <v>1</v>
      </c>
      <c r="N42" s="97">
        <v>11</v>
      </c>
      <c r="O42" s="98">
        <v>7710000000</v>
      </c>
      <c r="P42" s="99">
        <v>0</v>
      </c>
      <c r="Q42" s="100">
        <f t="shared" ref="Q42:S43" si="2">Q43</f>
        <v>5000</v>
      </c>
      <c r="R42" s="100">
        <f t="shared" si="2"/>
        <v>5000</v>
      </c>
      <c r="S42" s="101">
        <f t="shared" si="2"/>
        <v>5000</v>
      </c>
      <c r="T42" s="81"/>
      <c r="U42" s="65"/>
      <c r="V42" s="65"/>
    </row>
    <row r="43" spans="1:22" ht="32.25" customHeight="1">
      <c r="A43" s="52"/>
      <c r="B43" s="82"/>
      <c r="C43" s="107"/>
      <c r="D43" s="108"/>
      <c r="E43" s="109"/>
      <c r="F43" s="110"/>
      <c r="G43" s="109"/>
      <c r="H43" s="109"/>
      <c r="I43" s="109"/>
      <c r="J43" s="111" t="s">
        <v>261</v>
      </c>
      <c r="K43" s="111">
        <v>124</v>
      </c>
      <c r="L43" s="84"/>
      <c r="M43" s="97">
        <v>1</v>
      </c>
      <c r="N43" s="97">
        <v>11</v>
      </c>
      <c r="O43" s="98">
        <v>7710000040</v>
      </c>
      <c r="P43" s="99">
        <v>0</v>
      </c>
      <c r="Q43" s="100">
        <f t="shared" si="2"/>
        <v>5000</v>
      </c>
      <c r="R43" s="100">
        <f t="shared" si="2"/>
        <v>5000</v>
      </c>
      <c r="S43" s="101">
        <f t="shared" si="2"/>
        <v>5000</v>
      </c>
      <c r="T43" s="81"/>
      <c r="U43" s="65"/>
      <c r="V43" s="65"/>
    </row>
    <row r="44" spans="1:22" ht="18" customHeight="1">
      <c r="A44" s="52"/>
      <c r="B44" s="82"/>
      <c r="C44" s="107"/>
      <c r="D44" s="108"/>
      <c r="E44" s="109"/>
      <c r="F44" s="110"/>
      <c r="G44" s="109"/>
      <c r="H44" s="109"/>
      <c r="I44" s="109"/>
      <c r="J44" s="111" t="s">
        <v>262</v>
      </c>
      <c r="K44" s="111">
        <v>124</v>
      </c>
      <c r="L44" s="84"/>
      <c r="M44" s="97">
        <v>1</v>
      </c>
      <c r="N44" s="97">
        <v>11</v>
      </c>
      <c r="O44" s="98">
        <v>7710000040</v>
      </c>
      <c r="P44" s="99">
        <v>870</v>
      </c>
      <c r="Q44" s="100">
        <v>5000</v>
      </c>
      <c r="R44" s="100">
        <v>5000</v>
      </c>
      <c r="S44" s="101">
        <v>5000</v>
      </c>
      <c r="T44" s="81"/>
      <c r="U44" s="65"/>
      <c r="V44" s="65"/>
    </row>
    <row r="45" spans="1:22" ht="17.25" customHeight="1">
      <c r="A45" s="52"/>
      <c r="B45" s="82"/>
      <c r="C45" s="107"/>
      <c r="D45" s="108"/>
      <c r="E45" s="109"/>
      <c r="F45" s="110"/>
      <c r="G45" s="109"/>
      <c r="H45" s="109"/>
      <c r="I45" s="109"/>
      <c r="J45" s="267" t="s">
        <v>23</v>
      </c>
      <c r="K45" s="267">
        <v>124</v>
      </c>
      <c r="L45" s="102"/>
      <c r="M45" s="85">
        <v>1</v>
      </c>
      <c r="N45" s="85">
        <v>13</v>
      </c>
      <c r="O45" s="86">
        <v>0</v>
      </c>
      <c r="P45" s="87">
        <v>0</v>
      </c>
      <c r="Q45" s="88">
        <f>Q47</f>
        <v>1000</v>
      </c>
      <c r="R45" s="88">
        <f>R47</f>
        <v>1000</v>
      </c>
      <c r="S45" s="89">
        <f>S47</f>
        <v>1000</v>
      </c>
      <c r="T45" s="81"/>
      <c r="U45" s="65"/>
      <c r="V45" s="65"/>
    </row>
    <row r="46" spans="1:22" ht="18.75" hidden="1" customHeight="1">
      <c r="A46" s="52"/>
      <c r="B46" s="82"/>
      <c r="C46" s="107"/>
      <c r="D46" s="108"/>
      <c r="E46" s="109"/>
      <c r="F46" s="110"/>
      <c r="G46" s="109"/>
      <c r="H46" s="109"/>
      <c r="I46" s="109"/>
      <c r="J46" s="111" t="s">
        <v>132</v>
      </c>
      <c r="K46" s="111">
        <v>124</v>
      </c>
      <c r="L46" s="84"/>
      <c r="M46" s="97">
        <v>1</v>
      </c>
      <c r="N46" s="97">
        <v>13</v>
      </c>
      <c r="O46" s="98">
        <v>7700000000</v>
      </c>
      <c r="P46" s="99">
        <v>0</v>
      </c>
      <c r="Q46" s="100">
        <v>0</v>
      </c>
      <c r="R46" s="100">
        <v>0</v>
      </c>
      <c r="S46" s="101">
        <v>0</v>
      </c>
      <c r="T46" s="81"/>
      <c r="U46" s="65"/>
      <c r="V46" s="65"/>
    </row>
    <row r="47" spans="1:22" ht="45.75" customHeight="1">
      <c r="A47" s="52"/>
      <c r="B47" s="82"/>
      <c r="C47" s="107"/>
      <c r="D47" s="108"/>
      <c r="E47" s="109"/>
      <c r="F47" s="110"/>
      <c r="G47" s="109"/>
      <c r="H47" s="109"/>
      <c r="I47" s="109"/>
      <c r="J47" s="111" t="s">
        <v>269</v>
      </c>
      <c r="K47" s="111">
        <v>124</v>
      </c>
      <c r="L47" s="84"/>
      <c r="M47" s="97">
        <v>1</v>
      </c>
      <c r="N47" s="97">
        <v>13</v>
      </c>
      <c r="O47" s="98">
        <v>5500000000</v>
      </c>
      <c r="P47" s="99">
        <v>0</v>
      </c>
      <c r="Q47" s="100">
        <f t="shared" ref="Q47:S49" si="3">Q48</f>
        <v>1000</v>
      </c>
      <c r="R47" s="100">
        <f t="shared" si="3"/>
        <v>1000</v>
      </c>
      <c r="S47" s="101">
        <f t="shared" si="3"/>
        <v>1000</v>
      </c>
      <c r="T47" s="81"/>
      <c r="U47" s="65"/>
      <c r="V47" s="65"/>
    </row>
    <row r="48" spans="1:22" ht="18.75" customHeight="1">
      <c r="A48" s="52"/>
      <c r="B48" s="82"/>
      <c r="C48" s="107"/>
      <c r="D48" s="108"/>
      <c r="E48" s="109"/>
      <c r="F48" s="110"/>
      <c r="G48" s="109"/>
      <c r="H48" s="109"/>
      <c r="I48" s="109"/>
      <c r="J48" s="378" t="s">
        <v>285</v>
      </c>
      <c r="K48" s="111">
        <v>124</v>
      </c>
      <c r="L48" s="84"/>
      <c r="M48" s="97">
        <v>1</v>
      </c>
      <c r="N48" s="97">
        <v>13</v>
      </c>
      <c r="O48" s="98">
        <v>5540000000</v>
      </c>
      <c r="P48" s="99">
        <v>0</v>
      </c>
      <c r="Q48" s="100">
        <f t="shared" si="3"/>
        <v>1000</v>
      </c>
      <c r="R48" s="100">
        <f t="shared" si="3"/>
        <v>1000</v>
      </c>
      <c r="S48" s="101">
        <f t="shared" si="3"/>
        <v>1000</v>
      </c>
      <c r="T48" s="81"/>
      <c r="U48" s="65"/>
      <c r="V48" s="65"/>
    </row>
    <row r="49" spans="1:22" ht="18.75" customHeight="1">
      <c r="A49" s="52"/>
      <c r="B49" s="82"/>
      <c r="C49" s="107"/>
      <c r="D49" s="108"/>
      <c r="E49" s="109"/>
      <c r="F49" s="110"/>
      <c r="G49" s="109"/>
      <c r="H49" s="109"/>
      <c r="I49" s="109"/>
      <c r="J49" s="111" t="s">
        <v>258</v>
      </c>
      <c r="K49" s="111">
        <v>124</v>
      </c>
      <c r="L49" s="84"/>
      <c r="M49" s="97">
        <v>1</v>
      </c>
      <c r="N49" s="97">
        <v>13</v>
      </c>
      <c r="O49" s="98">
        <v>5540500000</v>
      </c>
      <c r="P49" s="99">
        <v>0</v>
      </c>
      <c r="Q49" s="100">
        <f t="shared" si="3"/>
        <v>1000</v>
      </c>
      <c r="R49" s="100">
        <f t="shared" si="3"/>
        <v>1000</v>
      </c>
      <c r="S49" s="101">
        <f t="shared" si="3"/>
        <v>1000</v>
      </c>
      <c r="T49" s="81"/>
      <c r="U49" s="65"/>
      <c r="V49" s="65"/>
    </row>
    <row r="50" spans="1:22" ht="15" customHeight="1">
      <c r="A50" s="52"/>
      <c r="B50" s="82"/>
      <c r="C50" s="107"/>
      <c r="D50" s="108"/>
      <c r="E50" s="109"/>
      <c r="F50" s="110"/>
      <c r="G50" s="109"/>
      <c r="H50" s="109"/>
      <c r="I50" s="109"/>
      <c r="J50" s="111" t="s">
        <v>259</v>
      </c>
      <c r="K50" s="111">
        <v>124</v>
      </c>
      <c r="L50" s="84"/>
      <c r="M50" s="97">
        <v>1</v>
      </c>
      <c r="N50" s="97">
        <v>13</v>
      </c>
      <c r="O50" s="98">
        <v>5540595100</v>
      </c>
      <c r="P50" s="99">
        <v>0</v>
      </c>
      <c r="Q50" s="100">
        <f t="shared" ref="Q50:S52" si="4">Q51</f>
        <v>1000</v>
      </c>
      <c r="R50" s="100">
        <f t="shared" si="4"/>
        <v>1000</v>
      </c>
      <c r="S50" s="101">
        <f t="shared" si="4"/>
        <v>1000</v>
      </c>
      <c r="T50" s="81"/>
      <c r="U50" s="65"/>
      <c r="V50" s="65"/>
    </row>
    <row r="51" spans="1:22" ht="13.5" customHeight="1">
      <c r="A51" s="52"/>
      <c r="B51" s="82"/>
      <c r="C51" s="107"/>
      <c r="D51" s="108"/>
      <c r="E51" s="109"/>
      <c r="F51" s="110"/>
      <c r="G51" s="109"/>
      <c r="H51" s="109"/>
      <c r="I51" s="109"/>
      <c r="J51" s="111" t="s">
        <v>109</v>
      </c>
      <c r="K51" s="111">
        <v>124</v>
      </c>
      <c r="L51" s="84"/>
      <c r="M51" s="97">
        <v>1</v>
      </c>
      <c r="N51" s="97">
        <v>13</v>
      </c>
      <c r="O51" s="98">
        <v>5540595100</v>
      </c>
      <c r="P51" s="99">
        <v>800</v>
      </c>
      <c r="Q51" s="100">
        <f t="shared" si="4"/>
        <v>1000</v>
      </c>
      <c r="R51" s="100">
        <f t="shared" si="4"/>
        <v>1000</v>
      </c>
      <c r="S51" s="101">
        <f t="shared" si="4"/>
        <v>1000</v>
      </c>
      <c r="T51" s="81"/>
      <c r="U51" s="65"/>
      <c r="V51" s="65"/>
    </row>
    <row r="52" spans="1:22" ht="13.5" customHeight="1">
      <c r="A52" s="52"/>
      <c r="B52" s="82"/>
      <c r="C52" s="107"/>
      <c r="D52" s="108"/>
      <c r="E52" s="109"/>
      <c r="F52" s="110"/>
      <c r="G52" s="109"/>
      <c r="H52" s="109"/>
      <c r="I52" s="109"/>
      <c r="J52" s="111" t="s">
        <v>110</v>
      </c>
      <c r="K52" s="111">
        <v>124</v>
      </c>
      <c r="L52" s="84"/>
      <c r="M52" s="97">
        <v>1</v>
      </c>
      <c r="N52" s="97">
        <v>13</v>
      </c>
      <c r="O52" s="98">
        <v>5540595100</v>
      </c>
      <c r="P52" s="99">
        <v>850</v>
      </c>
      <c r="Q52" s="100">
        <f t="shared" si="4"/>
        <v>1000</v>
      </c>
      <c r="R52" s="100">
        <f t="shared" si="4"/>
        <v>1000</v>
      </c>
      <c r="S52" s="101">
        <f t="shared" si="4"/>
        <v>1000</v>
      </c>
      <c r="T52" s="81"/>
      <c r="U52" s="65"/>
      <c r="V52" s="65"/>
    </row>
    <row r="53" spans="1:22" ht="13.5" customHeight="1">
      <c r="A53" s="52"/>
      <c r="B53" s="82"/>
      <c r="C53" s="107"/>
      <c r="D53" s="108"/>
      <c r="E53" s="109"/>
      <c r="F53" s="110"/>
      <c r="G53" s="109"/>
      <c r="H53" s="109"/>
      <c r="I53" s="109"/>
      <c r="J53" s="111" t="s">
        <v>111</v>
      </c>
      <c r="K53" s="111">
        <v>124</v>
      </c>
      <c r="L53" s="84"/>
      <c r="M53" s="97">
        <v>1</v>
      </c>
      <c r="N53" s="97">
        <v>13</v>
      </c>
      <c r="O53" s="98">
        <v>5540595100</v>
      </c>
      <c r="P53" s="99">
        <v>853</v>
      </c>
      <c r="Q53" s="100">
        <v>1000</v>
      </c>
      <c r="R53" s="100">
        <v>1000</v>
      </c>
      <c r="S53" s="101">
        <v>1000</v>
      </c>
      <c r="T53" s="81"/>
      <c r="U53" s="65"/>
      <c r="V53" s="65"/>
    </row>
    <row r="54" spans="1:22" ht="18" customHeight="1">
      <c r="A54" s="52"/>
      <c r="B54" s="674" t="s">
        <v>94</v>
      </c>
      <c r="C54" s="674"/>
      <c r="D54" s="674"/>
      <c r="E54" s="674"/>
      <c r="F54" s="674"/>
      <c r="G54" s="674"/>
      <c r="H54" s="674"/>
      <c r="I54" s="674"/>
      <c r="J54" s="675"/>
      <c r="K54" s="384">
        <v>124</v>
      </c>
      <c r="L54" s="385">
        <v>200</v>
      </c>
      <c r="M54" s="362">
        <v>2</v>
      </c>
      <c r="N54" s="362">
        <v>0</v>
      </c>
      <c r="O54" s="361">
        <v>0</v>
      </c>
      <c r="P54" s="363">
        <v>0</v>
      </c>
      <c r="Q54" s="364">
        <f t="shared" ref="Q54:S58" si="5">Q55</f>
        <v>128500</v>
      </c>
      <c r="R54" s="364">
        <f t="shared" si="5"/>
        <v>134500</v>
      </c>
      <c r="S54" s="365">
        <f t="shared" si="5"/>
        <v>139400</v>
      </c>
      <c r="T54" s="81" t="s">
        <v>103</v>
      </c>
      <c r="U54" s="65"/>
      <c r="V54" s="65"/>
    </row>
    <row r="55" spans="1:22" ht="18.75" customHeight="1">
      <c r="A55" s="52"/>
      <c r="B55" s="82"/>
      <c r="C55" s="90"/>
      <c r="D55" s="676" t="s">
        <v>27</v>
      </c>
      <c r="E55" s="676"/>
      <c r="F55" s="676"/>
      <c r="G55" s="676"/>
      <c r="H55" s="676"/>
      <c r="I55" s="676"/>
      <c r="J55" s="677"/>
      <c r="K55" s="83">
        <v>124</v>
      </c>
      <c r="L55" s="84">
        <v>203</v>
      </c>
      <c r="M55" s="85">
        <v>2</v>
      </c>
      <c r="N55" s="85">
        <v>3</v>
      </c>
      <c r="O55" s="86">
        <v>0</v>
      </c>
      <c r="P55" s="87">
        <v>0</v>
      </c>
      <c r="Q55" s="88">
        <f t="shared" si="5"/>
        <v>128500</v>
      </c>
      <c r="R55" s="88">
        <f t="shared" si="5"/>
        <v>134500</v>
      </c>
      <c r="S55" s="89">
        <f t="shared" si="5"/>
        <v>139400</v>
      </c>
      <c r="T55" s="81" t="s">
        <v>103</v>
      </c>
      <c r="U55" s="65"/>
      <c r="V55" s="65"/>
    </row>
    <row r="56" spans="1:22" ht="50.25" customHeight="1">
      <c r="A56" s="52"/>
      <c r="B56" s="82"/>
      <c r="C56" s="93"/>
      <c r="D56" s="92"/>
      <c r="E56" s="672" t="s">
        <v>269</v>
      </c>
      <c r="F56" s="672"/>
      <c r="G56" s="672"/>
      <c r="H56" s="672"/>
      <c r="I56" s="672"/>
      <c r="J56" s="673"/>
      <c r="K56" s="96">
        <v>124</v>
      </c>
      <c r="L56" s="84">
        <v>203</v>
      </c>
      <c r="M56" s="97">
        <v>2</v>
      </c>
      <c r="N56" s="97">
        <v>3</v>
      </c>
      <c r="O56" s="98">
        <v>5500000000</v>
      </c>
      <c r="P56" s="99">
        <v>0</v>
      </c>
      <c r="Q56" s="100">
        <f>Q58</f>
        <v>128500</v>
      </c>
      <c r="R56" s="100">
        <f>R58</f>
        <v>134500</v>
      </c>
      <c r="S56" s="101">
        <f>S58</f>
        <v>139400</v>
      </c>
      <c r="T56" s="81" t="s">
        <v>103</v>
      </c>
      <c r="U56" s="65"/>
      <c r="V56" s="65"/>
    </row>
    <row r="57" spans="1:22" ht="16.5" customHeight="1">
      <c r="A57" s="52"/>
      <c r="B57" s="82"/>
      <c r="C57" s="93"/>
      <c r="D57" s="92"/>
      <c r="E57" s="95"/>
      <c r="F57" s="94"/>
      <c r="G57" s="94"/>
      <c r="H57" s="94"/>
      <c r="I57" s="94"/>
      <c r="J57" s="378" t="s">
        <v>285</v>
      </c>
      <c r="K57" s="379">
        <v>124</v>
      </c>
      <c r="L57" s="380">
        <v>102</v>
      </c>
      <c r="M57" s="381">
        <v>2</v>
      </c>
      <c r="N57" s="381">
        <v>3</v>
      </c>
      <c r="O57" s="382">
        <v>5540000000</v>
      </c>
      <c r="P57" s="383">
        <v>0</v>
      </c>
      <c r="Q57" s="100">
        <f>Q58</f>
        <v>128500</v>
      </c>
      <c r="R57" s="100">
        <f>R58</f>
        <v>134500</v>
      </c>
      <c r="S57" s="101">
        <f>S58</f>
        <v>139400</v>
      </c>
      <c r="T57" s="81"/>
      <c r="U57" s="65"/>
      <c r="V57" s="65"/>
    </row>
    <row r="58" spans="1:22" ht="21" customHeight="1">
      <c r="A58" s="52"/>
      <c r="B58" s="82"/>
      <c r="C58" s="93"/>
      <c r="D58" s="91"/>
      <c r="E58" s="95"/>
      <c r="F58" s="672" t="s">
        <v>258</v>
      </c>
      <c r="G58" s="672"/>
      <c r="H58" s="672"/>
      <c r="I58" s="672"/>
      <c r="J58" s="673"/>
      <c r="K58" s="96">
        <v>124</v>
      </c>
      <c r="L58" s="84">
        <v>203</v>
      </c>
      <c r="M58" s="97">
        <v>2</v>
      </c>
      <c r="N58" s="97">
        <v>3</v>
      </c>
      <c r="O58" s="98">
        <v>5540500000</v>
      </c>
      <c r="P58" s="99">
        <v>0</v>
      </c>
      <c r="Q58" s="100">
        <f t="shared" si="5"/>
        <v>128500</v>
      </c>
      <c r="R58" s="100">
        <f t="shared" si="5"/>
        <v>134500</v>
      </c>
      <c r="S58" s="101">
        <f t="shared" si="5"/>
        <v>139400</v>
      </c>
      <c r="T58" s="81" t="s">
        <v>103</v>
      </c>
      <c r="U58" s="65"/>
      <c r="V58" s="65"/>
    </row>
    <row r="59" spans="1:22" ht="30.75" customHeight="1">
      <c r="A59" s="52"/>
      <c r="B59" s="82"/>
      <c r="C59" s="93"/>
      <c r="D59" s="91"/>
      <c r="E59" s="94"/>
      <c r="F59" s="95"/>
      <c r="G59" s="672" t="s">
        <v>271</v>
      </c>
      <c r="H59" s="672"/>
      <c r="I59" s="672"/>
      <c r="J59" s="673"/>
      <c r="K59" s="96">
        <v>124</v>
      </c>
      <c r="L59" s="84">
        <v>203</v>
      </c>
      <c r="M59" s="97">
        <v>2</v>
      </c>
      <c r="N59" s="97">
        <v>3</v>
      </c>
      <c r="O59" s="98">
        <v>5540551180</v>
      </c>
      <c r="P59" s="99">
        <v>0</v>
      </c>
      <c r="Q59" s="100">
        <f>Q60+Q63</f>
        <v>128500</v>
      </c>
      <c r="R59" s="100">
        <f>R60+R63</f>
        <v>134500</v>
      </c>
      <c r="S59" s="101">
        <f>S60+S63</f>
        <v>139400</v>
      </c>
      <c r="T59" s="81" t="s">
        <v>103</v>
      </c>
      <c r="U59" s="65"/>
      <c r="V59" s="65"/>
    </row>
    <row r="60" spans="1:22" ht="21.75" customHeight="1">
      <c r="A60" s="52"/>
      <c r="B60" s="82"/>
      <c r="C60" s="93"/>
      <c r="D60" s="91"/>
      <c r="E60" s="94"/>
      <c r="F60" s="95"/>
      <c r="G60" s="94"/>
      <c r="H60" s="94"/>
      <c r="I60" s="94"/>
      <c r="J60" s="95" t="s">
        <v>90</v>
      </c>
      <c r="K60" s="96">
        <v>124</v>
      </c>
      <c r="L60" s="84"/>
      <c r="M60" s="97">
        <v>2</v>
      </c>
      <c r="N60" s="97">
        <v>3</v>
      </c>
      <c r="O60" s="98">
        <v>5540551180</v>
      </c>
      <c r="P60" s="99">
        <v>120</v>
      </c>
      <c r="Q60" s="100">
        <f>Q61+Q62</f>
        <v>128000</v>
      </c>
      <c r="R60" s="100">
        <f>R61+R62</f>
        <v>133000</v>
      </c>
      <c r="S60" s="101">
        <f>S61+S62</f>
        <v>139000</v>
      </c>
      <c r="T60" s="81"/>
      <c r="U60" s="65"/>
      <c r="V60" s="65"/>
    </row>
    <row r="61" spans="1:22" ht="18.75" customHeight="1">
      <c r="A61" s="52"/>
      <c r="B61" s="82"/>
      <c r="C61" s="93"/>
      <c r="D61" s="91"/>
      <c r="E61" s="94"/>
      <c r="F61" s="95"/>
      <c r="G61" s="94"/>
      <c r="H61" s="94"/>
      <c r="I61" s="94"/>
      <c r="J61" s="95" t="s">
        <v>105</v>
      </c>
      <c r="K61" s="96">
        <v>124</v>
      </c>
      <c r="L61" s="84"/>
      <c r="M61" s="97">
        <v>2</v>
      </c>
      <c r="N61" s="97">
        <v>3</v>
      </c>
      <c r="O61" s="98">
        <v>5540551180</v>
      </c>
      <c r="P61" s="99">
        <v>121</v>
      </c>
      <c r="Q61" s="100">
        <v>98000</v>
      </c>
      <c r="R61" s="100">
        <v>102000</v>
      </c>
      <c r="S61" s="101">
        <v>106000</v>
      </c>
      <c r="T61" s="81"/>
      <c r="U61" s="65"/>
      <c r="V61" s="65"/>
    </row>
    <row r="62" spans="1:22" ht="37.5" customHeight="1">
      <c r="A62" s="52"/>
      <c r="B62" s="82"/>
      <c r="C62" s="93"/>
      <c r="D62" s="91"/>
      <c r="E62" s="94"/>
      <c r="F62" s="95"/>
      <c r="G62" s="94"/>
      <c r="H62" s="94"/>
      <c r="I62" s="94"/>
      <c r="J62" s="95" t="s">
        <v>106</v>
      </c>
      <c r="K62" s="96">
        <v>124</v>
      </c>
      <c r="L62" s="84"/>
      <c r="M62" s="97">
        <v>2</v>
      </c>
      <c r="N62" s="97">
        <v>3</v>
      </c>
      <c r="O62" s="98">
        <v>5540551180</v>
      </c>
      <c r="P62" s="99">
        <v>129</v>
      </c>
      <c r="Q62" s="100">
        <v>30000</v>
      </c>
      <c r="R62" s="100">
        <v>31000</v>
      </c>
      <c r="S62" s="101">
        <v>33000</v>
      </c>
      <c r="T62" s="81"/>
      <c r="U62" s="65"/>
      <c r="V62" s="65"/>
    </row>
    <row r="63" spans="1:22" ht="31.5" customHeight="1">
      <c r="A63" s="52"/>
      <c r="B63" s="82"/>
      <c r="C63" s="93"/>
      <c r="D63" s="91"/>
      <c r="E63" s="94"/>
      <c r="F63" s="95"/>
      <c r="G63" s="94"/>
      <c r="H63" s="94"/>
      <c r="I63" s="94"/>
      <c r="J63" s="95" t="s">
        <v>97</v>
      </c>
      <c r="K63" s="96">
        <v>124</v>
      </c>
      <c r="L63" s="84">
        <v>203</v>
      </c>
      <c r="M63" s="97">
        <v>2</v>
      </c>
      <c r="N63" s="97">
        <v>3</v>
      </c>
      <c r="O63" s="98">
        <v>5540551180</v>
      </c>
      <c r="P63" s="99">
        <v>240</v>
      </c>
      <c r="Q63" s="100">
        <f>Q64</f>
        <v>500</v>
      </c>
      <c r="R63" s="100">
        <f>R64</f>
        <v>1500</v>
      </c>
      <c r="S63" s="101">
        <f>S64</f>
        <v>400</v>
      </c>
      <c r="T63" s="81"/>
      <c r="U63" s="65"/>
      <c r="V63" s="65"/>
    </row>
    <row r="64" spans="1:22" ht="16.5" customHeight="1">
      <c r="A64" s="52"/>
      <c r="B64" s="82"/>
      <c r="C64" s="93"/>
      <c r="D64" s="91"/>
      <c r="E64" s="94"/>
      <c r="F64" s="95"/>
      <c r="G64" s="672" t="s">
        <v>134</v>
      </c>
      <c r="H64" s="672"/>
      <c r="I64" s="672"/>
      <c r="J64" s="673"/>
      <c r="K64" s="96">
        <v>124</v>
      </c>
      <c r="L64" s="84">
        <v>203</v>
      </c>
      <c r="M64" s="97">
        <v>2</v>
      </c>
      <c r="N64" s="97">
        <v>3</v>
      </c>
      <c r="O64" s="98">
        <v>5540551180</v>
      </c>
      <c r="P64" s="99">
        <v>244</v>
      </c>
      <c r="Q64" s="100">
        <v>500</v>
      </c>
      <c r="R64" s="100">
        <v>1500</v>
      </c>
      <c r="S64" s="101">
        <v>400</v>
      </c>
      <c r="T64" s="81" t="s">
        <v>103</v>
      </c>
      <c r="U64" s="65"/>
      <c r="V64" s="65"/>
    </row>
    <row r="65" spans="1:22" ht="33" customHeight="1">
      <c r="A65" s="52"/>
      <c r="B65" s="674" t="s">
        <v>95</v>
      </c>
      <c r="C65" s="674"/>
      <c r="D65" s="674"/>
      <c r="E65" s="674"/>
      <c r="F65" s="674"/>
      <c r="G65" s="674"/>
      <c r="H65" s="674"/>
      <c r="I65" s="674"/>
      <c r="J65" s="675"/>
      <c r="K65" s="384">
        <v>124</v>
      </c>
      <c r="L65" s="385">
        <v>300</v>
      </c>
      <c r="M65" s="362">
        <v>3</v>
      </c>
      <c r="N65" s="362">
        <v>0</v>
      </c>
      <c r="O65" s="361">
        <v>0</v>
      </c>
      <c r="P65" s="363">
        <v>0</v>
      </c>
      <c r="Q65" s="364">
        <f>Q66+Q73</f>
        <v>96625</v>
      </c>
      <c r="R65" s="364">
        <f>R66+R73</f>
        <v>42000</v>
      </c>
      <c r="S65" s="365">
        <f>S66+S73</f>
        <v>42000</v>
      </c>
      <c r="T65" s="81" t="s">
        <v>103</v>
      </c>
      <c r="U65" s="65"/>
      <c r="V65" s="65"/>
    </row>
    <row r="66" spans="1:22" ht="33" customHeight="1">
      <c r="A66" s="52"/>
      <c r="B66" s="82"/>
      <c r="C66" s="90"/>
      <c r="D66" s="676" t="s">
        <v>268</v>
      </c>
      <c r="E66" s="676"/>
      <c r="F66" s="676"/>
      <c r="G66" s="676"/>
      <c r="H66" s="676"/>
      <c r="I66" s="676"/>
      <c r="J66" s="677"/>
      <c r="K66" s="83">
        <v>124</v>
      </c>
      <c r="L66" s="84">
        <v>310</v>
      </c>
      <c r="M66" s="85">
        <v>3</v>
      </c>
      <c r="N66" s="85">
        <v>10</v>
      </c>
      <c r="O66" s="86">
        <v>0</v>
      </c>
      <c r="P66" s="87">
        <v>0</v>
      </c>
      <c r="Q66" s="88">
        <f>Q67</f>
        <v>95000</v>
      </c>
      <c r="R66" s="88">
        <f>R67</f>
        <v>40000</v>
      </c>
      <c r="S66" s="89">
        <f>S67</f>
        <v>40000</v>
      </c>
      <c r="T66" s="81" t="s">
        <v>103</v>
      </c>
      <c r="U66" s="65"/>
      <c r="V66" s="65"/>
    </row>
    <row r="67" spans="1:22" ht="48" customHeight="1">
      <c r="A67" s="52"/>
      <c r="B67" s="82"/>
      <c r="C67" s="93"/>
      <c r="D67" s="92"/>
      <c r="E67" s="672" t="s">
        <v>269</v>
      </c>
      <c r="F67" s="672"/>
      <c r="G67" s="672"/>
      <c r="H67" s="672"/>
      <c r="I67" s="672"/>
      <c r="J67" s="673"/>
      <c r="K67" s="96">
        <v>124</v>
      </c>
      <c r="L67" s="84">
        <v>310</v>
      </c>
      <c r="M67" s="97">
        <v>3</v>
      </c>
      <c r="N67" s="97">
        <v>10</v>
      </c>
      <c r="O67" s="98">
        <v>5500000000</v>
      </c>
      <c r="P67" s="99">
        <v>0</v>
      </c>
      <c r="Q67" s="100">
        <f>Q69</f>
        <v>95000</v>
      </c>
      <c r="R67" s="100">
        <f>R69</f>
        <v>40000</v>
      </c>
      <c r="S67" s="101">
        <f>S69</f>
        <v>40000</v>
      </c>
      <c r="T67" s="81" t="s">
        <v>103</v>
      </c>
      <c r="U67" s="65"/>
      <c r="V67" s="65"/>
    </row>
    <row r="68" spans="1:22" ht="18" customHeight="1">
      <c r="A68" s="52"/>
      <c r="B68" s="82"/>
      <c r="C68" s="93"/>
      <c r="D68" s="92"/>
      <c r="E68" s="95"/>
      <c r="F68" s="94"/>
      <c r="G68" s="94"/>
      <c r="H68" s="94"/>
      <c r="I68" s="94"/>
      <c r="J68" s="378" t="s">
        <v>285</v>
      </c>
      <c r="K68" s="379">
        <v>124</v>
      </c>
      <c r="L68" s="380">
        <v>102</v>
      </c>
      <c r="M68" s="381">
        <v>3</v>
      </c>
      <c r="N68" s="381">
        <v>10</v>
      </c>
      <c r="O68" s="382">
        <v>5540000000</v>
      </c>
      <c r="P68" s="383">
        <v>0</v>
      </c>
      <c r="Q68" s="100">
        <f t="shared" ref="Q68:S69" si="6">Q69</f>
        <v>95000</v>
      </c>
      <c r="R68" s="100">
        <f t="shared" si="6"/>
        <v>40000</v>
      </c>
      <c r="S68" s="101">
        <f t="shared" si="6"/>
        <v>40000</v>
      </c>
      <c r="T68" s="81"/>
      <c r="U68" s="65"/>
      <c r="V68" s="65"/>
    </row>
    <row r="69" spans="1:22" ht="21" customHeight="1">
      <c r="A69" s="52"/>
      <c r="B69" s="82"/>
      <c r="C69" s="93"/>
      <c r="D69" s="91"/>
      <c r="E69" s="95"/>
      <c r="F69" s="672" t="s">
        <v>257</v>
      </c>
      <c r="G69" s="672"/>
      <c r="H69" s="672"/>
      <c r="I69" s="672"/>
      <c r="J69" s="673"/>
      <c r="K69" s="96">
        <v>124</v>
      </c>
      <c r="L69" s="84">
        <v>310</v>
      </c>
      <c r="M69" s="97">
        <v>3</v>
      </c>
      <c r="N69" s="97">
        <v>10</v>
      </c>
      <c r="O69" s="98">
        <v>5540100000</v>
      </c>
      <c r="P69" s="99">
        <v>0</v>
      </c>
      <c r="Q69" s="100">
        <f t="shared" si="6"/>
        <v>95000</v>
      </c>
      <c r="R69" s="100">
        <f t="shared" si="6"/>
        <v>40000</v>
      </c>
      <c r="S69" s="101">
        <f t="shared" si="6"/>
        <v>40000</v>
      </c>
      <c r="T69" s="81" t="s">
        <v>103</v>
      </c>
      <c r="U69" s="65"/>
      <c r="V69" s="65"/>
    </row>
    <row r="70" spans="1:22" ht="35.25" customHeight="1">
      <c r="A70" s="52"/>
      <c r="B70" s="82"/>
      <c r="C70" s="93"/>
      <c r="D70" s="91"/>
      <c r="E70" s="95"/>
      <c r="F70" s="95"/>
      <c r="G70" s="94"/>
      <c r="H70" s="94"/>
      <c r="I70" s="94"/>
      <c r="J70" s="399" t="s">
        <v>273</v>
      </c>
      <c r="K70" s="387">
        <v>124</v>
      </c>
      <c r="L70" s="388">
        <v>310</v>
      </c>
      <c r="M70" s="389">
        <v>3</v>
      </c>
      <c r="N70" s="389">
        <v>10</v>
      </c>
      <c r="O70" s="400">
        <v>5540195020</v>
      </c>
      <c r="P70" s="401">
        <v>0</v>
      </c>
      <c r="Q70" s="402">
        <f t="shared" ref="Q70:S71" si="7">Q71</f>
        <v>95000</v>
      </c>
      <c r="R70" s="402">
        <f t="shared" si="7"/>
        <v>40000</v>
      </c>
      <c r="S70" s="403">
        <f t="shared" si="7"/>
        <v>40000</v>
      </c>
      <c r="T70" s="81"/>
      <c r="U70" s="65"/>
      <c r="V70" s="65"/>
    </row>
    <row r="71" spans="1:22" ht="36.75" customHeight="1">
      <c r="A71" s="52"/>
      <c r="B71" s="82"/>
      <c r="C71" s="93"/>
      <c r="D71" s="91"/>
      <c r="E71" s="95"/>
      <c r="F71" s="95"/>
      <c r="G71" s="94"/>
      <c r="H71" s="94"/>
      <c r="I71" s="94"/>
      <c r="J71" s="95" t="s">
        <v>97</v>
      </c>
      <c r="K71" s="96">
        <v>124</v>
      </c>
      <c r="L71" s="84">
        <v>310</v>
      </c>
      <c r="M71" s="97">
        <v>3</v>
      </c>
      <c r="N71" s="97">
        <v>10</v>
      </c>
      <c r="O71" s="98">
        <v>5540195020</v>
      </c>
      <c r="P71" s="99">
        <v>240</v>
      </c>
      <c r="Q71" s="100">
        <f t="shared" si="7"/>
        <v>95000</v>
      </c>
      <c r="R71" s="100">
        <f t="shared" si="7"/>
        <v>40000</v>
      </c>
      <c r="S71" s="101">
        <f t="shared" si="7"/>
        <v>40000</v>
      </c>
      <c r="T71" s="81"/>
      <c r="U71" s="65"/>
      <c r="V71" s="65"/>
    </row>
    <row r="72" spans="1:22" ht="21" customHeight="1">
      <c r="A72" s="52"/>
      <c r="B72" s="82"/>
      <c r="C72" s="93"/>
      <c r="D72" s="91"/>
      <c r="E72" s="95"/>
      <c r="F72" s="95"/>
      <c r="G72" s="94"/>
      <c r="H72" s="94"/>
      <c r="I72" s="94"/>
      <c r="J72" s="95" t="s">
        <v>134</v>
      </c>
      <c r="K72" s="96">
        <v>124</v>
      </c>
      <c r="L72" s="84">
        <v>310</v>
      </c>
      <c r="M72" s="97">
        <v>3</v>
      </c>
      <c r="N72" s="97">
        <v>10</v>
      </c>
      <c r="O72" s="98">
        <v>5540195020</v>
      </c>
      <c r="P72" s="99">
        <v>244</v>
      </c>
      <c r="Q72" s="100">
        <v>95000</v>
      </c>
      <c r="R72" s="100">
        <v>40000</v>
      </c>
      <c r="S72" s="101">
        <v>40000</v>
      </c>
      <c r="T72" s="81"/>
      <c r="U72" s="65"/>
      <c r="V72" s="65"/>
    </row>
    <row r="73" spans="1:22" ht="33" customHeight="1">
      <c r="A73" s="52"/>
      <c r="B73" s="82"/>
      <c r="C73" s="93"/>
      <c r="D73" s="91"/>
      <c r="E73" s="95"/>
      <c r="F73" s="95"/>
      <c r="G73" s="94"/>
      <c r="H73" s="94"/>
      <c r="I73" s="94"/>
      <c r="J73" s="399" t="s">
        <v>137</v>
      </c>
      <c r="K73" s="387">
        <v>124</v>
      </c>
      <c r="L73" s="388">
        <v>310</v>
      </c>
      <c r="M73" s="389">
        <v>3</v>
      </c>
      <c r="N73" s="389">
        <v>14</v>
      </c>
      <c r="O73" s="400">
        <v>0</v>
      </c>
      <c r="P73" s="401">
        <v>0</v>
      </c>
      <c r="Q73" s="402">
        <f t="shared" ref="Q73:S76" si="8">Q74</f>
        <v>1625</v>
      </c>
      <c r="R73" s="402">
        <f t="shared" si="8"/>
        <v>2000</v>
      </c>
      <c r="S73" s="403">
        <f t="shared" si="8"/>
        <v>2000</v>
      </c>
      <c r="T73" s="81"/>
      <c r="U73" s="65"/>
      <c r="V73" s="65"/>
    </row>
    <row r="74" spans="1:22" ht="48.75" customHeight="1">
      <c r="A74" s="52"/>
      <c r="B74" s="82"/>
      <c r="C74" s="93"/>
      <c r="D74" s="91"/>
      <c r="E74" s="95"/>
      <c r="F74" s="95"/>
      <c r="G74" s="94"/>
      <c r="H74" s="94"/>
      <c r="I74" s="94"/>
      <c r="J74" s="111" t="s">
        <v>269</v>
      </c>
      <c r="K74" s="96">
        <v>124</v>
      </c>
      <c r="L74" s="84">
        <v>310</v>
      </c>
      <c r="M74" s="97">
        <v>3</v>
      </c>
      <c r="N74" s="97">
        <v>14</v>
      </c>
      <c r="O74" s="98">
        <v>5500000000</v>
      </c>
      <c r="P74" s="99">
        <v>0</v>
      </c>
      <c r="Q74" s="308">
        <f t="shared" si="8"/>
        <v>1625</v>
      </c>
      <c r="R74" s="308">
        <f t="shared" si="8"/>
        <v>2000</v>
      </c>
      <c r="S74" s="309">
        <f t="shared" si="8"/>
        <v>2000</v>
      </c>
      <c r="T74" s="81"/>
      <c r="U74" s="65"/>
      <c r="V74" s="65"/>
    </row>
    <row r="75" spans="1:22" ht="18.75" customHeight="1">
      <c r="A75" s="52"/>
      <c r="B75" s="82"/>
      <c r="C75" s="93"/>
      <c r="D75" s="91"/>
      <c r="E75" s="95"/>
      <c r="F75" s="95"/>
      <c r="G75" s="94"/>
      <c r="H75" s="94"/>
      <c r="I75" s="94"/>
      <c r="J75" s="378" t="s">
        <v>285</v>
      </c>
      <c r="K75" s="96">
        <v>124</v>
      </c>
      <c r="L75" s="84">
        <v>310</v>
      </c>
      <c r="M75" s="97">
        <v>3</v>
      </c>
      <c r="N75" s="97">
        <v>14</v>
      </c>
      <c r="O75" s="98">
        <v>5540000000</v>
      </c>
      <c r="P75" s="99">
        <v>0</v>
      </c>
      <c r="Q75" s="308">
        <f t="shared" si="8"/>
        <v>1625</v>
      </c>
      <c r="R75" s="308">
        <f t="shared" si="8"/>
        <v>2000</v>
      </c>
      <c r="S75" s="309">
        <f t="shared" si="8"/>
        <v>2000</v>
      </c>
      <c r="T75" s="81"/>
      <c r="U75" s="65"/>
      <c r="V75" s="65"/>
    </row>
    <row r="76" spans="1:22" ht="19.5" customHeight="1">
      <c r="A76" s="52"/>
      <c r="B76" s="82"/>
      <c r="C76" s="93"/>
      <c r="D76" s="91"/>
      <c r="E76" s="95"/>
      <c r="F76" s="95"/>
      <c r="G76" s="94"/>
      <c r="H76" s="94"/>
      <c r="I76" s="94"/>
      <c r="J76" s="111" t="s">
        <v>257</v>
      </c>
      <c r="K76" s="96">
        <v>124</v>
      </c>
      <c r="L76" s="84">
        <v>310</v>
      </c>
      <c r="M76" s="97">
        <v>3</v>
      </c>
      <c r="N76" s="97">
        <v>14</v>
      </c>
      <c r="O76" s="98">
        <v>5540100000</v>
      </c>
      <c r="P76" s="99">
        <v>0</v>
      </c>
      <c r="Q76" s="308">
        <f t="shared" si="8"/>
        <v>1625</v>
      </c>
      <c r="R76" s="308">
        <f t="shared" si="8"/>
        <v>2000</v>
      </c>
      <c r="S76" s="309">
        <f t="shared" si="8"/>
        <v>2000</v>
      </c>
      <c r="T76" s="81"/>
      <c r="U76" s="65"/>
      <c r="V76" s="65"/>
    </row>
    <row r="77" spans="1:22" ht="19.5" customHeight="1">
      <c r="A77" s="52"/>
      <c r="B77" s="82"/>
      <c r="C77" s="93"/>
      <c r="D77" s="91"/>
      <c r="E77" s="95"/>
      <c r="F77" s="95"/>
      <c r="G77" s="94"/>
      <c r="H77" s="94"/>
      <c r="I77" s="94"/>
      <c r="J77" s="95" t="s">
        <v>136</v>
      </c>
      <c r="K77" s="96">
        <v>124</v>
      </c>
      <c r="L77" s="84">
        <v>310</v>
      </c>
      <c r="M77" s="97">
        <v>3</v>
      </c>
      <c r="N77" s="97">
        <v>14</v>
      </c>
      <c r="O77" s="98">
        <v>5540120040</v>
      </c>
      <c r="P77" s="99">
        <v>0</v>
      </c>
      <c r="Q77" s="100">
        <f t="shared" ref="Q77:S78" si="9">Q78</f>
        <v>1625</v>
      </c>
      <c r="R77" s="100">
        <f t="shared" si="9"/>
        <v>2000</v>
      </c>
      <c r="S77" s="101">
        <f t="shared" si="9"/>
        <v>2000</v>
      </c>
      <c r="T77" s="81"/>
      <c r="U77" s="65"/>
      <c r="V77" s="65"/>
    </row>
    <row r="78" spans="1:22" ht="33.75" customHeight="1">
      <c r="A78" s="52"/>
      <c r="B78" s="82"/>
      <c r="C78" s="93"/>
      <c r="D78" s="91"/>
      <c r="E78" s="95"/>
      <c r="F78" s="95"/>
      <c r="G78" s="94"/>
      <c r="H78" s="94"/>
      <c r="I78" s="94"/>
      <c r="J78" s="95" t="s">
        <v>97</v>
      </c>
      <c r="K78" s="96">
        <v>124</v>
      </c>
      <c r="L78" s="84">
        <v>310</v>
      </c>
      <c r="M78" s="97">
        <v>3</v>
      </c>
      <c r="N78" s="97">
        <v>14</v>
      </c>
      <c r="O78" s="98">
        <v>5540120040</v>
      </c>
      <c r="P78" s="99">
        <v>240</v>
      </c>
      <c r="Q78" s="100">
        <f t="shared" si="9"/>
        <v>1625</v>
      </c>
      <c r="R78" s="100">
        <f t="shared" si="9"/>
        <v>2000</v>
      </c>
      <c r="S78" s="101">
        <f t="shared" si="9"/>
        <v>2000</v>
      </c>
      <c r="T78" s="81"/>
      <c r="U78" s="65"/>
      <c r="V78" s="65"/>
    </row>
    <row r="79" spans="1:22" ht="19.5" customHeight="1">
      <c r="A79" s="52"/>
      <c r="B79" s="82"/>
      <c r="C79" s="93"/>
      <c r="D79" s="91"/>
      <c r="E79" s="95"/>
      <c r="F79" s="95"/>
      <c r="G79" s="94"/>
      <c r="H79" s="94"/>
      <c r="I79" s="94"/>
      <c r="J79" s="95" t="s">
        <v>135</v>
      </c>
      <c r="K79" s="96">
        <v>124</v>
      </c>
      <c r="L79" s="84">
        <v>310</v>
      </c>
      <c r="M79" s="97">
        <v>3</v>
      </c>
      <c r="N79" s="97">
        <v>14</v>
      </c>
      <c r="O79" s="98">
        <v>5540120040</v>
      </c>
      <c r="P79" s="99">
        <v>244</v>
      </c>
      <c r="Q79" s="100">
        <v>1625</v>
      </c>
      <c r="R79" s="100">
        <v>2000</v>
      </c>
      <c r="S79" s="101">
        <v>2000</v>
      </c>
      <c r="T79" s="81"/>
      <c r="U79" s="65"/>
      <c r="V79" s="65"/>
    </row>
    <row r="80" spans="1:22" ht="33.75" hidden="1" customHeight="1">
      <c r="A80" s="52"/>
      <c r="B80" s="82"/>
      <c r="C80" s="93"/>
      <c r="D80" s="91"/>
      <c r="E80" s="94"/>
      <c r="F80" s="95"/>
      <c r="G80" s="672" t="s">
        <v>137</v>
      </c>
      <c r="H80" s="672"/>
      <c r="I80" s="672"/>
      <c r="J80" s="673"/>
      <c r="K80" s="96">
        <v>124</v>
      </c>
      <c r="L80" s="84">
        <v>310</v>
      </c>
      <c r="M80" s="97">
        <v>3</v>
      </c>
      <c r="N80" s="97">
        <v>14</v>
      </c>
      <c r="O80" s="98">
        <v>0</v>
      </c>
      <c r="P80" s="99">
        <v>0</v>
      </c>
      <c r="Q80" s="100">
        <f t="shared" ref="Q80:S83" si="10">Q81</f>
        <v>0</v>
      </c>
      <c r="R80" s="100">
        <f t="shared" si="10"/>
        <v>0</v>
      </c>
      <c r="S80" s="101">
        <f t="shared" si="10"/>
        <v>0</v>
      </c>
      <c r="T80" s="81" t="s">
        <v>103</v>
      </c>
      <c r="U80" s="65"/>
      <c r="V80" s="65"/>
    </row>
    <row r="81" spans="1:22" ht="21" hidden="1" customHeight="1">
      <c r="A81" s="52"/>
      <c r="B81" s="82"/>
      <c r="C81" s="93"/>
      <c r="D81" s="91"/>
      <c r="E81" s="94"/>
      <c r="F81" s="95"/>
      <c r="G81" s="672" t="s">
        <v>132</v>
      </c>
      <c r="H81" s="672"/>
      <c r="I81" s="672"/>
      <c r="J81" s="673"/>
      <c r="K81" s="96">
        <v>124</v>
      </c>
      <c r="L81" s="84">
        <v>310</v>
      </c>
      <c r="M81" s="97">
        <v>3</v>
      </c>
      <c r="N81" s="97">
        <v>14</v>
      </c>
      <c r="O81" s="98">
        <v>7700000000</v>
      </c>
      <c r="P81" s="99">
        <v>0</v>
      </c>
      <c r="Q81" s="100">
        <f t="shared" si="10"/>
        <v>0</v>
      </c>
      <c r="R81" s="100">
        <f t="shared" si="10"/>
        <v>0</v>
      </c>
      <c r="S81" s="101">
        <f t="shared" si="10"/>
        <v>0</v>
      </c>
      <c r="T81" s="81" t="s">
        <v>103</v>
      </c>
      <c r="U81" s="65"/>
      <c r="V81" s="65"/>
    </row>
    <row r="82" spans="1:22" ht="15" hidden="1" customHeight="1">
      <c r="A82" s="52"/>
      <c r="B82" s="82"/>
      <c r="C82" s="93"/>
      <c r="D82" s="91"/>
      <c r="E82" s="94"/>
      <c r="F82" s="95"/>
      <c r="G82" s="672" t="s">
        <v>136</v>
      </c>
      <c r="H82" s="672"/>
      <c r="I82" s="672"/>
      <c r="J82" s="673"/>
      <c r="K82" s="96">
        <v>124</v>
      </c>
      <c r="L82" s="84">
        <v>310</v>
      </c>
      <c r="M82" s="97">
        <v>3</v>
      </c>
      <c r="N82" s="97">
        <v>14</v>
      </c>
      <c r="O82" s="98">
        <v>7700020040</v>
      </c>
      <c r="P82" s="99">
        <v>0</v>
      </c>
      <c r="Q82" s="100">
        <f t="shared" si="10"/>
        <v>0</v>
      </c>
      <c r="R82" s="100">
        <f t="shared" si="10"/>
        <v>0</v>
      </c>
      <c r="S82" s="101">
        <f t="shared" si="10"/>
        <v>0</v>
      </c>
      <c r="T82" s="81" t="s">
        <v>103</v>
      </c>
      <c r="U82" s="65"/>
      <c r="V82" s="65"/>
    </row>
    <row r="83" spans="1:22" ht="34.5" hidden="1" customHeight="1">
      <c r="A83" s="52"/>
      <c r="B83" s="82"/>
      <c r="C83" s="93"/>
      <c r="D83" s="91"/>
      <c r="E83" s="94"/>
      <c r="F83" s="95"/>
      <c r="G83" s="672" t="s">
        <v>97</v>
      </c>
      <c r="H83" s="672"/>
      <c r="I83" s="672"/>
      <c r="J83" s="673"/>
      <c r="K83" s="96">
        <v>124</v>
      </c>
      <c r="L83" s="84">
        <v>310</v>
      </c>
      <c r="M83" s="97">
        <v>3</v>
      </c>
      <c r="N83" s="97">
        <v>14</v>
      </c>
      <c r="O83" s="98">
        <v>7700020040</v>
      </c>
      <c r="P83" s="99">
        <v>240</v>
      </c>
      <c r="Q83" s="100">
        <f t="shared" si="10"/>
        <v>0</v>
      </c>
      <c r="R83" s="100">
        <f t="shared" si="10"/>
        <v>0</v>
      </c>
      <c r="S83" s="101">
        <f t="shared" si="10"/>
        <v>0</v>
      </c>
      <c r="T83" s="81" t="s">
        <v>103</v>
      </c>
      <c r="U83" s="65"/>
      <c r="V83" s="65"/>
    </row>
    <row r="84" spans="1:22" ht="18" hidden="1" customHeight="1">
      <c r="A84" s="52"/>
      <c r="B84" s="82"/>
      <c r="C84" s="93"/>
      <c r="D84" s="91"/>
      <c r="E84" s="94"/>
      <c r="F84" s="95"/>
      <c r="G84" s="672" t="s">
        <v>135</v>
      </c>
      <c r="H84" s="672"/>
      <c r="I84" s="672"/>
      <c r="J84" s="673"/>
      <c r="K84" s="96">
        <v>124</v>
      </c>
      <c r="L84" s="84">
        <v>310</v>
      </c>
      <c r="M84" s="97">
        <v>3</v>
      </c>
      <c r="N84" s="97">
        <v>14</v>
      </c>
      <c r="O84" s="98">
        <v>7700020040</v>
      </c>
      <c r="P84" s="99">
        <v>244</v>
      </c>
      <c r="Q84" s="100">
        <v>0</v>
      </c>
      <c r="R84" s="100">
        <v>0</v>
      </c>
      <c r="S84" s="101">
        <v>0</v>
      </c>
      <c r="T84" s="81" t="s">
        <v>103</v>
      </c>
      <c r="U84" s="65"/>
      <c r="V84" s="65"/>
    </row>
    <row r="85" spans="1:22" ht="20.25" customHeight="1">
      <c r="A85" s="52"/>
      <c r="B85" s="674" t="s">
        <v>98</v>
      </c>
      <c r="C85" s="674"/>
      <c r="D85" s="674"/>
      <c r="E85" s="674"/>
      <c r="F85" s="674"/>
      <c r="G85" s="674"/>
      <c r="H85" s="674"/>
      <c r="I85" s="674"/>
      <c r="J85" s="675"/>
      <c r="K85" s="384">
        <v>124</v>
      </c>
      <c r="L85" s="385">
        <v>400</v>
      </c>
      <c r="M85" s="362">
        <v>4</v>
      </c>
      <c r="N85" s="362">
        <v>0</v>
      </c>
      <c r="O85" s="361">
        <v>0</v>
      </c>
      <c r="P85" s="363">
        <v>0</v>
      </c>
      <c r="Q85" s="364">
        <f>Q88+Q101</f>
        <v>738986.21</v>
      </c>
      <c r="R85" s="364">
        <f t="shared" ref="Q85:S86" si="11">R86</f>
        <v>649000</v>
      </c>
      <c r="S85" s="365">
        <f t="shared" si="11"/>
        <v>680000</v>
      </c>
      <c r="T85" s="81" t="s">
        <v>103</v>
      </c>
      <c r="U85" s="65"/>
      <c r="V85" s="65"/>
    </row>
    <row r="86" spans="1:22" ht="16.5" customHeight="1">
      <c r="A86" s="52"/>
      <c r="B86" s="82"/>
      <c r="C86" s="112"/>
      <c r="D86" s="113"/>
      <c r="E86" s="113"/>
      <c r="F86" s="113"/>
      <c r="G86" s="113"/>
      <c r="H86" s="113"/>
      <c r="I86" s="113"/>
      <c r="J86" s="112" t="s">
        <v>37</v>
      </c>
      <c r="K86" s="83">
        <v>124</v>
      </c>
      <c r="L86" s="84"/>
      <c r="M86" s="85">
        <v>4</v>
      </c>
      <c r="N86" s="85">
        <v>9</v>
      </c>
      <c r="O86" s="86">
        <v>0</v>
      </c>
      <c r="P86" s="87">
        <v>0</v>
      </c>
      <c r="Q86" s="88">
        <f t="shared" si="11"/>
        <v>678986.21</v>
      </c>
      <c r="R86" s="88">
        <f t="shared" si="11"/>
        <v>649000</v>
      </c>
      <c r="S86" s="89">
        <f t="shared" si="11"/>
        <v>680000</v>
      </c>
      <c r="T86" s="81"/>
      <c r="U86" s="65"/>
      <c r="V86" s="65"/>
    </row>
    <row r="87" spans="1:22" ht="48" customHeight="1">
      <c r="A87" s="52"/>
      <c r="B87" s="82"/>
      <c r="C87" s="90"/>
      <c r="D87" s="672" t="s">
        <v>269</v>
      </c>
      <c r="E87" s="672"/>
      <c r="F87" s="672"/>
      <c r="G87" s="672"/>
      <c r="H87" s="672"/>
      <c r="I87" s="672"/>
      <c r="J87" s="673"/>
      <c r="K87" s="96">
        <v>124</v>
      </c>
      <c r="L87" s="84">
        <v>409</v>
      </c>
      <c r="M87" s="97">
        <v>4</v>
      </c>
      <c r="N87" s="97">
        <v>9</v>
      </c>
      <c r="O87" s="98">
        <v>5500000000</v>
      </c>
      <c r="P87" s="99">
        <v>0</v>
      </c>
      <c r="Q87" s="100">
        <f>Q88</f>
        <v>678986.21</v>
      </c>
      <c r="R87" s="100">
        <f>R89</f>
        <v>649000</v>
      </c>
      <c r="S87" s="101">
        <f>S89</f>
        <v>680000</v>
      </c>
      <c r="T87" s="81" t="s">
        <v>103</v>
      </c>
      <c r="U87" s="65"/>
      <c r="V87" s="65"/>
    </row>
    <row r="88" spans="1:22" ht="18.75" customHeight="1">
      <c r="A88" s="52"/>
      <c r="B88" s="82"/>
      <c r="C88" s="90"/>
      <c r="D88" s="95"/>
      <c r="E88" s="94"/>
      <c r="F88" s="94"/>
      <c r="G88" s="94"/>
      <c r="H88" s="94"/>
      <c r="I88" s="94"/>
      <c r="J88" s="378" t="s">
        <v>285</v>
      </c>
      <c r="K88" s="379">
        <v>124</v>
      </c>
      <c r="L88" s="380">
        <v>102</v>
      </c>
      <c r="M88" s="381">
        <v>4</v>
      </c>
      <c r="N88" s="381">
        <v>9</v>
      </c>
      <c r="O88" s="382">
        <v>5540000000</v>
      </c>
      <c r="P88" s="383">
        <v>0</v>
      </c>
      <c r="Q88" s="100">
        <f>Q89</f>
        <v>678986.21</v>
      </c>
      <c r="R88" s="100">
        <f>R89</f>
        <v>649000</v>
      </c>
      <c r="S88" s="101">
        <f>S89</f>
        <v>680000</v>
      </c>
      <c r="T88" s="81"/>
      <c r="U88" s="65"/>
      <c r="V88" s="65"/>
    </row>
    <row r="89" spans="1:22" ht="20.25" customHeight="1">
      <c r="A89" s="52"/>
      <c r="B89" s="82"/>
      <c r="C89" s="93"/>
      <c r="D89" s="92"/>
      <c r="E89" s="672" t="s">
        <v>290</v>
      </c>
      <c r="F89" s="672"/>
      <c r="G89" s="672"/>
      <c r="H89" s="672"/>
      <c r="I89" s="672"/>
      <c r="J89" s="673"/>
      <c r="K89" s="96">
        <v>124</v>
      </c>
      <c r="L89" s="84">
        <v>409</v>
      </c>
      <c r="M89" s="97">
        <v>4</v>
      </c>
      <c r="N89" s="97">
        <v>9</v>
      </c>
      <c r="O89" s="98">
        <v>5540200000</v>
      </c>
      <c r="P89" s="99">
        <v>0</v>
      </c>
      <c r="Q89" s="100">
        <f>Q90</f>
        <v>678986.21</v>
      </c>
      <c r="R89" s="100">
        <f>R90+R101</f>
        <v>649000</v>
      </c>
      <c r="S89" s="101">
        <f>S90+S101</f>
        <v>680000</v>
      </c>
      <c r="T89" s="81" t="s">
        <v>103</v>
      </c>
      <c r="U89" s="65"/>
      <c r="V89" s="65"/>
    </row>
    <row r="90" spans="1:22" ht="32.25" customHeight="1">
      <c r="A90" s="52"/>
      <c r="B90" s="82"/>
      <c r="C90" s="93"/>
      <c r="D90" s="91"/>
      <c r="E90" s="95"/>
      <c r="F90" s="678" t="s">
        <v>112</v>
      </c>
      <c r="G90" s="678"/>
      <c r="H90" s="678"/>
      <c r="I90" s="678"/>
      <c r="J90" s="679"/>
      <c r="K90" s="387">
        <v>124</v>
      </c>
      <c r="L90" s="388">
        <v>409</v>
      </c>
      <c r="M90" s="389">
        <v>4</v>
      </c>
      <c r="N90" s="389">
        <v>9</v>
      </c>
      <c r="O90" s="400">
        <v>5540295280</v>
      </c>
      <c r="P90" s="401">
        <v>0</v>
      </c>
      <c r="Q90" s="402">
        <f>Q91</f>
        <v>678986.21</v>
      </c>
      <c r="R90" s="402">
        <f>R91</f>
        <v>649000</v>
      </c>
      <c r="S90" s="403">
        <f>S91</f>
        <v>680000</v>
      </c>
      <c r="T90" s="81" t="s">
        <v>103</v>
      </c>
      <c r="U90" s="65"/>
      <c r="V90" s="65"/>
    </row>
    <row r="91" spans="1:22" ht="30.75" customHeight="1">
      <c r="A91" s="52"/>
      <c r="B91" s="82"/>
      <c r="C91" s="93"/>
      <c r="D91" s="91"/>
      <c r="E91" s="95"/>
      <c r="F91" s="95"/>
      <c r="G91" s="94"/>
      <c r="H91" s="94"/>
      <c r="I91" s="94"/>
      <c r="J91" s="95" t="s">
        <v>97</v>
      </c>
      <c r="K91" s="96">
        <v>124</v>
      </c>
      <c r="L91" s="84">
        <v>409</v>
      </c>
      <c r="M91" s="97">
        <v>4</v>
      </c>
      <c r="N91" s="97">
        <v>9</v>
      </c>
      <c r="O91" s="98">
        <v>5540295280</v>
      </c>
      <c r="P91" s="99">
        <v>240</v>
      </c>
      <c r="Q91" s="100">
        <f>Q92+Q97</f>
        <v>678986.21</v>
      </c>
      <c r="R91" s="100">
        <f>R92+R97</f>
        <v>649000</v>
      </c>
      <c r="S91" s="101">
        <f>S92+S97</f>
        <v>680000</v>
      </c>
      <c r="T91" s="81"/>
      <c r="U91" s="65"/>
      <c r="V91" s="65"/>
    </row>
    <row r="92" spans="1:22" ht="18" customHeight="1">
      <c r="A92" s="52"/>
      <c r="B92" s="82"/>
      <c r="C92" s="93"/>
      <c r="D92" s="91"/>
      <c r="E92" s="94"/>
      <c r="F92" s="95"/>
      <c r="G92" s="672" t="s">
        <v>134</v>
      </c>
      <c r="H92" s="672"/>
      <c r="I92" s="672"/>
      <c r="J92" s="673"/>
      <c r="K92" s="96">
        <v>124</v>
      </c>
      <c r="L92" s="84">
        <v>409</v>
      </c>
      <c r="M92" s="97">
        <v>4</v>
      </c>
      <c r="N92" s="97">
        <v>9</v>
      </c>
      <c r="O92" s="98">
        <v>5540295280</v>
      </c>
      <c r="P92" s="99">
        <v>244</v>
      </c>
      <c r="Q92" s="100">
        <v>381986.21</v>
      </c>
      <c r="R92" s="100">
        <v>300000</v>
      </c>
      <c r="S92" s="405">
        <v>340000</v>
      </c>
      <c r="T92" s="81" t="s">
        <v>103</v>
      </c>
      <c r="U92" s="65"/>
      <c r="V92" s="65"/>
    </row>
    <row r="93" spans="1:22" ht="57" hidden="1" customHeight="1">
      <c r="A93" s="52"/>
      <c r="B93" s="82"/>
      <c r="C93" s="93"/>
      <c r="D93" s="91"/>
      <c r="E93" s="94"/>
      <c r="F93" s="95"/>
      <c r="G93" s="672" t="s">
        <v>212</v>
      </c>
      <c r="H93" s="672"/>
      <c r="I93" s="672"/>
      <c r="J93" s="673"/>
      <c r="K93" s="96">
        <v>124</v>
      </c>
      <c r="L93" s="84">
        <v>409</v>
      </c>
      <c r="M93" s="97">
        <v>4</v>
      </c>
      <c r="N93" s="97">
        <v>9</v>
      </c>
      <c r="O93" s="98" t="s">
        <v>148</v>
      </c>
      <c r="P93" s="99">
        <v>0</v>
      </c>
      <c r="Q93" s="100">
        <f>Q94</f>
        <v>0</v>
      </c>
      <c r="R93" s="100">
        <f t="shared" ref="R93:S95" si="12">R94</f>
        <v>0</v>
      </c>
      <c r="S93" s="405">
        <f t="shared" si="12"/>
        <v>0</v>
      </c>
      <c r="T93" s="81" t="s">
        <v>103</v>
      </c>
      <c r="U93" s="65"/>
      <c r="V93" s="65"/>
    </row>
    <row r="94" spans="1:22" ht="48.75" hidden="1" customHeight="1">
      <c r="A94" s="52"/>
      <c r="B94" s="82"/>
      <c r="C94" s="93"/>
      <c r="D94" s="91"/>
      <c r="E94" s="94"/>
      <c r="F94" s="95"/>
      <c r="G94" s="672" t="s">
        <v>139</v>
      </c>
      <c r="H94" s="672"/>
      <c r="I94" s="672"/>
      <c r="J94" s="673"/>
      <c r="K94" s="96">
        <v>124</v>
      </c>
      <c r="L94" s="84">
        <v>409</v>
      </c>
      <c r="M94" s="97">
        <v>4</v>
      </c>
      <c r="N94" s="97">
        <v>9</v>
      </c>
      <c r="O94" s="98" t="s">
        <v>148</v>
      </c>
      <c r="P94" s="99">
        <v>200</v>
      </c>
      <c r="Q94" s="100">
        <f>Q95</f>
        <v>0</v>
      </c>
      <c r="R94" s="100">
        <f t="shared" si="12"/>
        <v>0</v>
      </c>
      <c r="S94" s="405">
        <f t="shared" si="12"/>
        <v>0</v>
      </c>
      <c r="T94" s="81" t="s">
        <v>103</v>
      </c>
      <c r="U94" s="65"/>
      <c r="V94" s="65"/>
    </row>
    <row r="95" spans="1:22" ht="31.5" hidden="1" customHeight="1">
      <c r="A95" s="52"/>
      <c r="B95" s="82"/>
      <c r="C95" s="93"/>
      <c r="D95" s="91"/>
      <c r="E95" s="94"/>
      <c r="F95" s="95"/>
      <c r="G95" s="672" t="s">
        <v>97</v>
      </c>
      <c r="H95" s="672"/>
      <c r="I95" s="672"/>
      <c r="J95" s="673"/>
      <c r="K95" s="96">
        <v>124</v>
      </c>
      <c r="L95" s="84">
        <v>409</v>
      </c>
      <c r="M95" s="97">
        <v>4</v>
      </c>
      <c r="N95" s="97">
        <v>9</v>
      </c>
      <c r="O95" s="98" t="s">
        <v>148</v>
      </c>
      <c r="P95" s="99">
        <v>240</v>
      </c>
      <c r="Q95" s="100">
        <f>Q96</f>
        <v>0</v>
      </c>
      <c r="R95" s="100">
        <f t="shared" si="12"/>
        <v>0</v>
      </c>
      <c r="S95" s="405">
        <f t="shared" si="12"/>
        <v>0</v>
      </c>
      <c r="T95" s="81" t="s">
        <v>103</v>
      </c>
      <c r="U95" s="65"/>
      <c r="V95" s="65"/>
    </row>
    <row r="96" spans="1:22" ht="26.25" hidden="1" customHeight="1">
      <c r="A96" s="52"/>
      <c r="B96" s="82"/>
      <c r="C96" s="93"/>
      <c r="D96" s="91"/>
      <c r="E96" s="94"/>
      <c r="F96" s="95"/>
      <c r="G96" s="672" t="s">
        <v>134</v>
      </c>
      <c r="H96" s="672"/>
      <c r="I96" s="672"/>
      <c r="J96" s="673"/>
      <c r="K96" s="96">
        <v>124</v>
      </c>
      <c r="L96" s="84">
        <v>409</v>
      </c>
      <c r="M96" s="97">
        <v>4</v>
      </c>
      <c r="N96" s="97">
        <v>9</v>
      </c>
      <c r="O96" s="98" t="s">
        <v>148</v>
      </c>
      <c r="P96" s="99">
        <v>244</v>
      </c>
      <c r="Q96" s="100">
        <v>0</v>
      </c>
      <c r="R96" s="100">
        <v>0</v>
      </c>
      <c r="S96" s="405">
        <v>0</v>
      </c>
      <c r="T96" s="81" t="s">
        <v>103</v>
      </c>
      <c r="U96" s="65"/>
      <c r="V96" s="65"/>
    </row>
    <row r="97" spans="1:22" ht="19.5" customHeight="1">
      <c r="A97" s="52"/>
      <c r="B97" s="82"/>
      <c r="C97" s="107"/>
      <c r="D97" s="108"/>
      <c r="E97" s="109"/>
      <c r="F97" s="110"/>
      <c r="G97" s="109"/>
      <c r="H97" s="109"/>
      <c r="I97" s="109"/>
      <c r="J97" s="110" t="s">
        <v>225</v>
      </c>
      <c r="K97" s="96">
        <v>124</v>
      </c>
      <c r="L97" s="84"/>
      <c r="M97" s="97">
        <v>4</v>
      </c>
      <c r="N97" s="97">
        <v>9</v>
      </c>
      <c r="O97" s="98">
        <v>5540295280</v>
      </c>
      <c r="P97" s="99">
        <v>247</v>
      </c>
      <c r="Q97" s="100">
        <v>297000</v>
      </c>
      <c r="R97" s="100">
        <v>349000</v>
      </c>
      <c r="S97" s="405">
        <v>340000</v>
      </c>
      <c r="T97" s="81"/>
      <c r="U97" s="65"/>
      <c r="V97" s="65"/>
    </row>
    <row r="98" spans="1:22" ht="0.75" hidden="1" customHeight="1">
      <c r="A98" s="52"/>
      <c r="B98" s="82"/>
      <c r="C98" s="107"/>
      <c r="D98" s="108"/>
      <c r="E98" s="109"/>
      <c r="F98" s="110"/>
      <c r="G98" s="109"/>
      <c r="H98" s="109"/>
      <c r="I98" s="109"/>
      <c r="J98" s="248" t="s">
        <v>226</v>
      </c>
      <c r="K98" s="83">
        <v>124</v>
      </c>
      <c r="L98" s="102"/>
      <c r="M98" s="85">
        <v>4</v>
      </c>
      <c r="N98" s="85">
        <v>12</v>
      </c>
      <c r="O98" s="86">
        <v>5590000000</v>
      </c>
      <c r="P98" s="87">
        <v>0</v>
      </c>
      <c r="Q98" s="88">
        <v>0</v>
      </c>
      <c r="R98" s="88">
        <v>0</v>
      </c>
      <c r="S98" s="89">
        <f>S99</f>
        <v>0</v>
      </c>
      <c r="T98" s="81"/>
      <c r="U98" s="65"/>
      <c r="V98" s="65"/>
    </row>
    <row r="99" spans="1:22" ht="63.75" hidden="1" customHeight="1">
      <c r="A99" s="52"/>
      <c r="B99" s="82"/>
      <c r="C99" s="107"/>
      <c r="D99" s="108"/>
      <c r="E99" s="109"/>
      <c r="F99" s="110"/>
      <c r="G99" s="109"/>
      <c r="H99" s="109"/>
      <c r="I99" s="109"/>
      <c r="J99" s="110" t="s">
        <v>227</v>
      </c>
      <c r="K99" s="96">
        <v>124</v>
      </c>
      <c r="L99" s="84"/>
      <c r="M99" s="97">
        <v>4</v>
      </c>
      <c r="N99" s="97">
        <v>12</v>
      </c>
      <c r="O99" s="98" t="s">
        <v>229</v>
      </c>
      <c r="P99" s="99">
        <v>240</v>
      </c>
      <c r="Q99" s="100">
        <v>0</v>
      </c>
      <c r="R99" s="100">
        <v>0</v>
      </c>
      <c r="S99" s="101">
        <f>S100</f>
        <v>0</v>
      </c>
      <c r="T99" s="81"/>
      <c r="U99" s="65"/>
      <c r="V99" s="65"/>
    </row>
    <row r="100" spans="1:22" ht="33" hidden="1" customHeight="1">
      <c r="A100" s="52"/>
      <c r="B100" s="82"/>
      <c r="C100" s="107"/>
      <c r="D100" s="108"/>
      <c r="E100" s="109"/>
      <c r="F100" s="110"/>
      <c r="G100" s="109"/>
      <c r="H100" s="109"/>
      <c r="I100" s="109"/>
      <c r="J100" s="110" t="s">
        <v>228</v>
      </c>
      <c r="K100" s="96">
        <v>124</v>
      </c>
      <c r="L100" s="84"/>
      <c r="M100" s="97">
        <v>4</v>
      </c>
      <c r="N100" s="97">
        <v>12</v>
      </c>
      <c r="O100" s="98" t="s">
        <v>229</v>
      </c>
      <c r="P100" s="99">
        <v>244</v>
      </c>
      <c r="Q100" s="100">
        <v>0</v>
      </c>
      <c r="R100" s="100">
        <v>0</v>
      </c>
      <c r="S100" s="101">
        <v>0</v>
      </c>
      <c r="T100" s="81"/>
      <c r="U100" s="65"/>
      <c r="V100" s="65"/>
    </row>
    <row r="101" spans="1:22" ht="19.5" customHeight="1">
      <c r="A101" s="52"/>
      <c r="B101" s="82"/>
      <c r="C101" s="107"/>
      <c r="D101" s="108"/>
      <c r="E101" s="109"/>
      <c r="F101" s="110"/>
      <c r="G101" s="109"/>
      <c r="H101" s="109"/>
      <c r="I101" s="109"/>
      <c r="J101" s="386" t="s">
        <v>280</v>
      </c>
      <c r="K101" s="387">
        <v>124</v>
      </c>
      <c r="L101" s="388"/>
      <c r="M101" s="389">
        <v>4</v>
      </c>
      <c r="N101" s="389">
        <v>12</v>
      </c>
      <c r="O101" s="390">
        <v>0</v>
      </c>
      <c r="P101" s="391">
        <v>0</v>
      </c>
      <c r="Q101" s="392">
        <f>Q102</f>
        <v>60000</v>
      </c>
      <c r="R101" s="392">
        <f>R113</f>
        <v>0</v>
      </c>
      <c r="S101" s="393">
        <f>S113</f>
        <v>0</v>
      </c>
      <c r="T101" s="81"/>
      <c r="U101" s="65"/>
      <c r="V101" s="65"/>
    </row>
    <row r="102" spans="1:22" ht="48" customHeight="1">
      <c r="A102" s="52"/>
      <c r="B102" s="82"/>
      <c r="C102" s="107"/>
      <c r="D102" s="108"/>
      <c r="E102" s="109"/>
      <c r="F102" s="110"/>
      <c r="G102" s="109"/>
      <c r="H102" s="109"/>
      <c r="I102" s="109"/>
      <c r="J102" s="302" t="s">
        <v>269</v>
      </c>
      <c r="K102" s="96">
        <v>124</v>
      </c>
      <c r="L102" s="84"/>
      <c r="M102" s="97">
        <v>4</v>
      </c>
      <c r="N102" s="97">
        <v>12</v>
      </c>
      <c r="O102" s="310">
        <v>5500000000</v>
      </c>
      <c r="P102" s="311">
        <v>0</v>
      </c>
      <c r="Q102" s="308">
        <f>Q103</f>
        <v>60000</v>
      </c>
      <c r="R102" s="308">
        <v>0</v>
      </c>
      <c r="S102" s="309">
        <v>0</v>
      </c>
      <c r="T102" s="81"/>
      <c r="U102" s="65"/>
      <c r="V102" s="65"/>
    </row>
    <row r="103" spans="1:22" ht="20.25" customHeight="1">
      <c r="A103" s="52"/>
      <c r="B103" s="82"/>
      <c r="C103" s="107"/>
      <c r="D103" s="108"/>
      <c r="E103" s="109"/>
      <c r="F103" s="110"/>
      <c r="G103" s="109"/>
      <c r="H103" s="109"/>
      <c r="I103" s="109"/>
      <c r="J103" s="420" t="s">
        <v>285</v>
      </c>
      <c r="K103" s="96">
        <v>124</v>
      </c>
      <c r="L103" s="84"/>
      <c r="M103" s="97">
        <v>4</v>
      </c>
      <c r="N103" s="97">
        <v>12</v>
      </c>
      <c r="O103" s="382">
        <v>5540000000</v>
      </c>
      <c r="P103" s="99">
        <v>0</v>
      </c>
      <c r="Q103" s="308">
        <f>Q104</f>
        <v>60000</v>
      </c>
      <c r="R103" s="308">
        <v>0</v>
      </c>
      <c r="S103" s="309">
        <v>0</v>
      </c>
      <c r="T103" s="81"/>
      <c r="U103" s="65"/>
      <c r="V103" s="65"/>
    </row>
    <row r="104" spans="1:22" ht="30.75" customHeight="1">
      <c r="A104" s="52"/>
      <c r="B104" s="82"/>
      <c r="C104" s="107"/>
      <c r="D104" s="108"/>
      <c r="E104" s="109"/>
      <c r="F104" s="110"/>
      <c r="G104" s="109"/>
      <c r="H104" s="109"/>
      <c r="I104" s="109"/>
      <c r="J104" s="302" t="s">
        <v>296</v>
      </c>
      <c r="K104" s="96">
        <v>124</v>
      </c>
      <c r="L104" s="84"/>
      <c r="M104" s="97">
        <v>4</v>
      </c>
      <c r="N104" s="97">
        <v>12</v>
      </c>
      <c r="O104" s="98">
        <v>5540300000</v>
      </c>
      <c r="P104" s="99">
        <v>0</v>
      </c>
      <c r="Q104" s="308">
        <f>Q105+Q108+Q111</f>
        <v>60000</v>
      </c>
      <c r="R104" s="308">
        <v>0</v>
      </c>
      <c r="S104" s="309">
        <v>0</v>
      </c>
      <c r="T104" s="81"/>
      <c r="U104" s="65"/>
      <c r="V104" s="65"/>
    </row>
    <row r="105" spans="1:22" ht="31.5" customHeight="1">
      <c r="A105" s="52"/>
      <c r="B105" s="82"/>
      <c r="C105" s="107"/>
      <c r="D105" s="108"/>
      <c r="E105" s="109"/>
      <c r="F105" s="110"/>
      <c r="G105" s="109"/>
      <c r="H105" s="109"/>
      <c r="I105" s="109"/>
      <c r="J105" s="409" t="s">
        <v>254</v>
      </c>
      <c r="K105" s="387">
        <v>124</v>
      </c>
      <c r="L105" s="388"/>
      <c r="M105" s="389">
        <v>4</v>
      </c>
      <c r="N105" s="389">
        <v>12</v>
      </c>
      <c r="O105" s="400">
        <v>5540390010</v>
      </c>
      <c r="P105" s="401">
        <v>0</v>
      </c>
      <c r="Q105" s="402">
        <f>Q106</f>
        <v>20000</v>
      </c>
      <c r="R105" s="402">
        <v>0</v>
      </c>
      <c r="S105" s="403">
        <v>0</v>
      </c>
      <c r="T105" s="81"/>
      <c r="U105" s="65"/>
      <c r="V105" s="65"/>
    </row>
    <row r="106" spans="1:22" ht="30.75" customHeight="1">
      <c r="A106" s="52"/>
      <c r="B106" s="82"/>
      <c r="C106" s="107"/>
      <c r="D106" s="108"/>
      <c r="E106" s="109"/>
      <c r="F106" s="110"/>
      <c r="G106" s="109"/>
      <c r="H106" s="109"/>
      <c r="I106" s="109"/>
      <c r="J106" s="95" t="s">
        <v>97</v>
      </c>
      <c r="K106" s="96">
        <v>124</v>
      </c>
      <c r="L106" s="84"/>
      <c r="M106" s="97">
        <v>4</v>
      </c>
      <c r="N106" s="97">
        <v>12</v>
      </c>
      <c r="O106" s="98">
        <v>5540390010</v>
      </c>
      <c r="P106" s="99">
        <v>240</v>
      </c>
      <c r="Q106" s="308">
        <f>Q107</f>
        <v>20000</v>
      </c>
      <c r="R106" s="308">
        <v>0</v>
      </c>
      <c r="S106" s="309">
        <v>0</v>
      </c>
      <c r="T106" s="81"/>
      <c r="U106" s="65"/>
      <c r="V106" s="65"/>
    </row>
    <row r="107" spans="1:22" ht="17.25" customHeight="1">
      <c r="A107" s="52"/>
      <c r="B107" s="82"/>
      <c r="C107" s="107"/>
      <c r="D107" s="108"/>
      <c r="E107" s="109"/>
      <c r="F107" s="110"/>
      <c r="G107" s="109"/>
      <c r="H107" s="109"/>
      <c r="I107" s="109"/>
      <c r="J107" s="95" t="s">
        <v>135</v>
      </c>
      <c r="K107" s="96">
        <v>124</v>
      </c>
      <c r="L107" s="84"/>
      <c r="M107" s="97">
        <v>4</v>
      </c>
      <c r="N107" s="97">
        <v>12</v>
      </c>
      <c r="O107" s="98">
        <v>5540390010</v>
      </c>
      <c r="P107" s="99">
        <v>244</v>
      </c>
      <c r="Q107" s="308">
        <v>20000</v>
      </c>
      <c r="R107" s="308">
        <v>0</v>
      </c>
      <c r="S107" s="309">
        <v>0</v>
      </c>
      <c r="T107" s="81"/>
      <c r="U107" s="65"/>
      <c r="V107" s="65"/>
    </row>
    <row r="108" spans="1:22" ht="33" customHeight="1">
      <c r="A108" s="52"/>
      <c r="B108" s="82"/>
      <c r="C108" s="107"/>
      <c r="D108" s="108"/>
      <c r="E108" s="109"/>
      <c r="F108" s="110"/>
      <c r="G108" s="109"/>
      <c r="H108" s="109"/>
      <c r="I108" s="109"/>
      <c r="J108" s="409" t="s">
        <v>255</v>
      </c>
      <c r="K108" s="387">
        <v>124</v>
      </c>
      <c r="L108" s="388"/>
      <c r="M108" s="389">
        <v>4</v>
      </c>
      <c r="N108" s="389">
        <v>12</v>
      </c>
      <c r="O108" s="400">
        <v>5540390030</v>
      </c>
      <c r="P108" s="401">
        <v>0</v>
      </c>
      <c r="Q108" s="402">
        <f>Q110</f>
        <v>20000</v>
      </c>
      <c r="R108" s="402">
        <v>0</v>
      </c>
      <c r="S108" s="403">
        <v>0</v>
      </c>
      <c r="T108" s="81"/>
      <c r="U108" s="65"/>
      <c r="V108" s="65"/>
    </row>
    <row r="109" spans="1:22" ht="30.75" customHeight="1">
      <c r="A109" s="52"/>
      <c r="B109" s="82"/>
      <c r="C109" s="107"/>
      <c r="D109" s="108"/>
      <c r="E109" s="109"/>
      <c r="F109" s="110"/>
      <c r="G109" s="109"/>
      <c r="H109" s="109"/>
      <c r="I109" s="109"/>
      <c r="J109" s="95" t="s">
        <v>97</v>
      </c>
      <c r="K109" s="96">
        <v>124</v>
      </c>
      <c r="L109" s="84"/>
      <c r="M109" s="97">
        <v>4</v>
      </c>
      <c r="N109" s="97">
        <v>12</v>
      </c>
      <c r="O109" s="98">
        <v>5540390030</v>
      </c>
      <c r="P109" s="99">
        <v>240</v>
      </c>
      <c r="Q109" s="308">
        <f>Q110</f>
        <v>20000</v>
      </c>
      <c r="R109" s="308">
        <v>0</v>
      </c>
      <c r="S109" s="309">
        <v>0</v>
      </c>
      <c r="T109" s="81"/>
      <c r="U109" s="65"/>
      <c r="V109" s="65"/>
    </row>
    <row r="110" spans="1:22" ht="19.5" customHeight="1">
      <c r="A110" s="52"/>
      <c r="B110" s="82"/>
      <c r="C110" s="107"/>
      <c r="D110" s="108"/>
      <c r="E110" s="109"/>
      <c r="F110" s="110"/>
      <c r="G110" s="109"/>
      <c r="H110" s="109"/>
      <c r="I110" s="109"/>
      <c r="J110" s="95" t="s">
        <v>135</v>
      </c>
      <c r="K110" s="96">
        <v>124</v>
      </c>
      <c r="L110" s="84"/>
      <c r="M110" s="97">
        <v>4</v>
      </c>
      <c r="N110" s="97">
        <v>12</v>
      </c>
      <c r="O110" s="98">
        <v>5540390030</v>
      </c>
      <c r="P110" s="99">
        <v>244</v>
      </c>
      <c r="Q110" s="308">
        <v>20000</v>
      </c>
      <c r="R110" s="308">
        <v>0</v>
      </c>
      <c r="S110" s="309">
        <v>0</v>
      </c>
      <c r="T110" s="81"/>
      <c r="U110" s="65"/>
      <c r="V110" s="65"/>
    </row>
    <row r="111" spans="1:22" ht="35.25" customHeight="1">
      <c r="A111" s="52"/>
      <c r="B111" s="82"/>
      <c r="C111" s="107"/>
      <c r="D111" s="108"/>
      <c r="E111" s="109"/>
      <c r="F111" s="110"/>
      <c r="G111" s="109"/>
      <c r="H111" s="109"/>
      <c r="I111" s="109"/>
      <c r="J111" s="409" t="s">
        <v>256</v>
      </c>
      <c r="K111" s="387">
        <v>124</v>
      </c>
      <c r="L111" s="388"/>
      <c r="M111" s="389">
        <v>4</v>
      </c>
      <c r="N111" s="389">
        <v>12</v>
      </c>
      <c r="O111" s="400">
        <v>5540390050</v>
      </c>
      <c r="P111" s="401">
        <v>0</v>
      </c>
      <c r="Q111" s="402">
        <f t="shared" ref="Q111:S112" si="13">Q112</f>
        <v>20000</v>
      </c>
      <c r="R111" s="402">
        <f t="shared" si="13"/>
        <v>0</v>
      </c>
      <c r="S111" s="403">
        <f t="shared" si="13"/>
        <v>0</v>
      </c>
      <c r="T111" s="81"/>
      <c r="U111" s="65"/>
      <c r="V111" s="65"/>
    </row>
    <row r="112" spans="1:22" ht="33" customHeight="1">
      <c r="A112" s="52"/>
      <c r="B112" s="82"/>
      <c r="C112" s="107"/>
      <c r="D112" s="108"/>
      <c r="E112" s="109"/>
      <c r="F112" s="110"/>
      <c r="G112" s="109"/>
      <c r="H112" s="109"/>
      <c r="I112" s="109"/>
      <c r="J112" s="95" t="s">
        <v>97</v>
      </c>
      <c r="K112" s="96">
        <v>124</v>
      </c>
      <c r="L112" s="84"/>
      <c r="M112" s="97">
        <v>4</v>
      </c>
      <c r="N112" s="97">
        <v>12</v>
      </c>
      <c r="O112" s="98">
        <v>5540390050</v>
      </c>
      <c r="P112" s="99">
        <v>240</v>
      </c>
      <c r="Q112" s="100">
        <f t="shared" si="13"/>
        <v>20000</v>
      </c>
      <c r="R112" s="100">
        <f t="shared" si="13"/>
        <v>0</v>
      </c>
      <c r="S112" s="101">
        <f t="shared" si="13"/>
        <v>0</v>
      </c>
      <c r="T112" s="81"/>
      <c r="U112" s="65"/>
      <c r="V112" s="65"/>
    </row>
    <row r="113" spans="1:22" ht="18" customHeight="1">
      <c r="A113" s="52"/>
      <c r="B113" s="82"/>
      <c r="C113" s="107"/>
      <c r="D113" s="108"/>
      <c r="E113" s="109"/>
      <c r="F113" s="110"/>
      <c r="G113" s="109"/>
      <c r="H113" s="109"/>
      <c r="I113" s="109"/>
      <c r="J113" s="95" t="s">
        <v>135</v>
      </c>
      <c r="K113" s="96">
        <v>124</v>
      </c>
      <c r="L113" s="84"/>
      <c r="M113" s="97">
        <v>4</v>
      </c>
      <c r="N113" s="97">
        <v>12</v>
      </c>
      <c r="O113" s="98">
        <v>5540390050</v>
      </c>
      <c r="P113" s="99">
        <v>244</v>
      </c>
      <c r="Q113" s="100">
        <v>20000</v>
      </c>
      <c r="R113" s="100">
        <v>0</v>
      </c>
      <c r="S113" s="101">
        <v>0</v>
      </c>
      <c r="T113" s="81"/>
      <c r="U113" s="65"/>
      <c r="V113" s="65"/>
    </row>
    <row r="114" spans="1:22" ht="17.25" customHeight="1">
      <c r="A114" s="52"/>
      <c r="B114" s="674" t="s">
        <v>100</v>
      </c>
      <c r="C114" s="674"/>
      <c r="D114" s="674"/>
      <c r="E114" s="674"/>
      <c r="F114" s="674"/>
      <c r="G114" s="674"/>
      <c r="H114" s="674"/>
      <c r="I114" s="674"/>
      <c r="J114" s="675"/>
      <c r="K114" s="384">
        <v>124</v>
      </c>
      <c r="L114" s="385">
        <v>500</v>
      </c>
      <c r="M114" s="362">
        <v>5</v>
      </c>
      <c r="N114" s="362">
        <v>0</v>
      </c>
      <c r="O114" s="361">
        <v>0</v>
      </c>
      <c r="P114" s="363">
        <v>0</v>
      </c>
      <c r="Q114" s="364">
        <f t="shared" ref="Q114:S115" si="14">Q115</f>
        <v>30000</v>
      </c>
      <c r="R114" s="364">
        <f t="shared" si="14"/>
        <v>0</v>
      </c>
      <c r="S114" s="365">
        <f t="shared" si="14"/>
        <v>0</v>
      </c>
      <c r="T114" s="81" t="s">
        <v>103</v>
      </c>
      <c r="U114" s="65"/>
      <c r="V114" s="65"/>
    </row>
    <row r="115" spans="1:22" ht="18" customHeight="1">
      <c r="A115" s="52"/>
      <c r="B115" s="82"/>
      <c r="C115" s="90"/>
      <c r="D115" s="676" t="s">
        <v>30</v>
      </c>
      <c r="E115" s="676"/>
      <c r="F115" s="676"/>
      <c r="G115" s="676"/>
      <c r="H115" s="676"/>
      <c r="I115" s="676"/>
      <c r="J115" s="677"/>
      <c r="K115" s="83">
        <v>124</v>
      </c>
      <c r="L115" s="84">
        <v>503</v>
      </c>
      <c r="M115" s="85">
        <v>5</v>
      </c>
      <c r="N115" s="85">
        <v>3</v>
      </c>
      <c r="O115" s="86">
        <v>0</v>
      </c>
      <c r="P115" s="87">
        <v>0</v>
      </c>
      <c r="Q115" s="88">
        <f t="shared" si="14"/>
        <v>30000</v>
      </c>
      <c r="R115" s="88">
        <f t="shared" si="14"/>
        <v>0</v>
      </c>
      <c r="S115" s="89">
        <f t="shared" si="14"/>
        <v>0</v>
      </c>
      <c r="T115" s="81" t="s">
        <v>103</v>
      </c>
      <c r="U115" s="65"/>
      <c r="V115" s="65"/>
    </row>
    <row r="116" spans="1:22" ht="53.25" customHeight="1">
      <c r="A116" s="52"/>
      <c r="B116" s="82"/>
      <c r="C116" s="93"/>
      <c r="D116" s="92"/>
      <c r="E116" s="672" t="s">
        <v>269</v>
      </c>
      <c r="F116" s="672"/>
      <c r="G116" s="672"/>
      <c r="H116" s="672"/>
      <c r="I116" s="672"/>
      <c r="J116" s="673"/>
      <c r="K116" s="96">
        <v>124</v>
      </c>
      <c r="L116" s="84">
        <v>503</v>
      </c>
      <c r="M116" s="97">
        <v>5</v>
      </c>
      <c r="N116" s="97">
        <v>3</v>
      </c>
      <c r="O116" s="98">
        <v>5500000000</v>
      </c>
      <c r="P116" s="99">
        <v>0</v>
      </c>
      <c r="Q116" s="100">
        <f>Q118</f>
        <v>30000</v>
      </c>
      <c r="R116" s="100">
        <f>R118</f>
        <v>0</v>
      </c>
      <c r="S116" s="101">
        <f>S118</f>
        <v>0</v>
      </c>
      <c r="T116" s="81" t="s">
        <v>103</v>
      </c>
      <c r="U116" s="65"/>
      <c r="V116" s="65"/>
    </row>
    <row r="117" spans="1:22" ht="17.25" customHeight="1">
      <c r="A117" s="52"/>
      <c r="B117" s="82"/>
      <c r="C117" s="93"/>
      <c r="D117" s="92"/>
      <c r="E117" s="95"/>
      <c r="F117" s="94"/>
      <c r="G117" s="94"/>
      <c r="H117" s="94"/>
      <c r="I117" s="94"/>
      <c r="J117" s="378" t="s">
        <v>285</v>
      </c>
      <c r="K117" s="379">
        <v>124</v>
      </c>
      <c r="L117" s="380">
        <v>102</v>
      </c>
      <c r="M117" s="381">
        <v>5</v>
      </c>
      <c r="N117" s="381">
        <v>3</v>
      </c>
      <c r="O117" s="382">
        <v>5540000000</v>
      </c>
      <c r="P117" s="383">
        <v>0</v>
      </c>
      <c r="Q117" s="100">
        <f t="shared" ref="Q117:S118" si="15">Q118</f>
        <v>30000</v>
      </c>
      <c r="R117" s="100">
        <f t="shared" si="15"/>
        <v>0</v>
      </c>
      <c r="S117" s="101">
        <f t="shared" si="15"/>
        <v>0</v>
      </c>
      <c r="T117" s="81"/>
      <c r="U117" s="65"/>
      <c r="V117" s="65"/>
    </row>
    <row r="118" spans="1:22" ht="36.75" customHeight="1">
      <c r="A118" s="52"/>
      <c r="B118" s="82"/>
      <c r="C118" s="93"/>
      <c r="D118" s="91"/>
      <c r="E118" s="95"/>
      <c r="F118" s="672" t="s">
        <v>264</v>
      </c>
      <c r="G118" s="672"/>
      <c r="H118" s="672"/>
      <c r="I118" s="672"/>
      <c r="J118" s="673"/>
      <c r="K118" s="96">
        <v>124</v>
      </c>
      <c r="L118" s="84">
        <v>503</v>
      </c>
      <c r="M118" s="97">
        <v>5</v>
      </c>
      <c r="N118" s="97">
        <v>3</v>
      </c>
      <c r="O118" s="98">
        <v>5540300000</v>
      </c>
      <c r="P118" s="99">
        <v>0</v>
      </c>
      <c r="Q118" s="100">
        <f t="shared" si="15"/>
        <v>30000</v>
      </c>
      <c r="R118" s="100">
        <f t="shared" si="15"/>
        <v>0</v>
      </c>
      <c r="S118" s="101">
        <f t="shared" si="15"/>
        <v>0</v>
      </c>
      <c r="T118" s="81" t="s">
        <v>103</v>
      </c>
      <c r="U118" s="65"/>
      <c r="V118" s="65"/>
    </row>
    <row r="119" spans="1:22" ht="32.25" customHeight="1">
      <c r="A119" s="52"/>
      <c r="B119" s="82"/>
      <c r="C119" s="107"/>
      <c r="D119" s="108"/>
      <c r="E119" s="109"/>
      <c r="F119" s="110"/>
      <c r="G119" s="109"/>
      <c r="H119" s="109"/>
      <c r="I119" s="109"/>
      <c r="J119" s="404" t="s">
        <v>272</v>
      </c>
      <c r="K119" s="387">
        <v>124</v>
      </c>
      <c r="L119" s="388"/>
      <c r="M119" s="389">
        <v>5</v>
      </c>
      <c r="N119" s="389">
        <v>3</v>
      </c>
      <c r="O119" s="400">
        <v>5540395310</v>
      </c>
      <c r="P119" s="401">
        <v>0</v>
      </c>
      <c r="Q119" s="402">
        <f>Q121</f>
        <v>30000</v>
      </c>
      <c r="R119" s="402">
        <f>R120</f>
        <v>0</v>
      </c>
      <c r="S119" s="403">
        <f>S121</f>
        <v>0</v>
      </c>
      <c r="T119" s="81"/>
      <c r="U119" s="65"/>
      <c r="V119" s="65"/>
    </row>
    <row r="120" spans="1:22" ht="33" customHeight="1">
      <c r="A120" s="52"/>
      <c r="B120" s="82"/>
      <c r="C120" s="107"/>
      <c r="D120" s="108"/>
      <c r="E120" s="109"/>
      <c r="F120" s="110"/>
      <c r="G120" s="109"/>
      <c r="H120" s="109"/>
      <c r="I120" s="109"/>
      <c r="J120" s="95" t="s">
        <v>97</v>
      </c>
      <c r="K120" s="96">
        <v>124</v>
      </c>
      <c r="L120" s="84"/>
      <c r="M120" s="97">
        <v>5</v>
      </c>
      <c r="N120" s="97">
        <v>3</v>
      </c>
      <c r="O120" s="98">
        <v>5540395310</v>
      </c>
      <c r="P120" s="99">
        <v>240</v>
      </c>
      <c r="Q120" s="100">
        <f>Q121</f>
        <v>30000</v>
      </c>
      <c r="R120" s="100">
        <f>R121</f>
        <v>0</v>
      </c>
      <c r="S120" s="101">
        <f>S121</f>
        <v>0</v>
      </c>
      <c r="T120" s="81"/>
      <c r="U120" s="65"/>
      <c r="V120" s="65"/>
    </row>
    <row r="121" spans="1:22" ht="19.5" customHeight="1">
      <c r="A121" s="52"/>
      <c r="B121" s="82"/>
      <c r="C121" s="107"/>
      <c r="D121" s="108"/>
      <c r="E121" s="109"/>
      <c r="F121" s="110"/>
      <c r="G121" s="109"/>
      <c r="H121" s="109"/>
      <c r="I121" s="109"/>
      <c r="J121" s="110" t="s">
        <v>134</v>
      </c>
      <c r="K121" s="96">
        <v>124</v>
      </c>
      <c r="L121" s="84"/>
      <c r="M121" s="97">
        <v>5</v>
      </c>
      <c r="N121" s="97">
        <v>3</v>
      </c>
      <c r="O121" s="98">
        <v>5540395310</v>
      </c>
      <c r="P121" s="99">
        <v>244</v>
      </c>
      <c r="Q121" s="100">
        <v>30000</v>
      </c>
      <c r="R121" s="100">
        <v>0</v>
      </c>
      <c r="S121" s="101">
        <v>0</v>
      </c>
      <c r="T121" s="81"/>
      <c r="U121" s="65"/>
      <c r="V121" s="65"/>
    </row>
    <row r="122" spans="1:22" ht="15.75" customHeight="1">
      <c r="A122" s="52"/>
      <c r="B122" s="674" t="s">
        <v>101</v>
      </c>
      <c r="C122" s="674"/>
      <c r="D122" s="674"/>
      <c r="E122" s="674"/>
      <c r="F122" s="674"/>
      <c r="G122" s="674"/>
      <c r="H122" s="674"/>
      <c r="I122" s="674"/>
      <c r="J122" s="675"/>
      <c r="K122" s="384">
        <v>124</v>
      </c>
      <c r="L122" s="385">
        <v>800</v>
      </c>
      <c r="M122" s="362">
        <v>8</v>
      </c>
      <c r="N122" s="362">
        <v>0</v>
      </c>
      <c r="O122" s="361">
        <v>0</v>
      </c>
      <c r="P122" s="363">
        <v>0</v>
      </c>
      <c r="Q122" s="364">
        <f t="shared" ref="Q122:S123" si="16">Q123</f>
        <v>2088615.68</v>
      </c>
      <c r="R122" s="364">
        <f t="shared" si="16"/>
        <v>1607200</v>
      </c>
      <c r="S122" s="365">
        <f t="shared" si="16"/>
        <v>1567200</v>
      </c>
      <c r="T122" s="81" t="s">
        <v>103</v>
      </c>
      <c r="U122" s="65"/>
      <c r="V122" s="65"/>
    </row>
    <row r="123" spans="1:22" ht="14.25" customHeight="1">
      <c r="A123" s="52"/>
      <c r="B123" s="82"/>
      <c r="C123" s="90"/>
      <c r="D123" s="676" t="s">
        <v>31</v>
      </c>
      <c r="E123" s="676"/>
      <c r="F123" s="676"/>
      <c r="G123" s="676"/>
      <c r="H123" s="676"/>
      <c r="I123" s="676"/>
      <c r="J123" s="677"/>
      <c r="K123" s="83">
        <v>124</v>
      </c>
      <c r="L123" s="84">
        <v>801</v>
      </c>
      <c r="M123" s="85">
        <v>8</v>
      </c>
      <c r="N123" s="85">
        <v>1</v>
      </c>
      <c r="O123" s="86">
        <v>0</v>
      </c>
      <c r="P123" s="87">
        <v>0</v>
      </c>
      <c r="Q123" s="88">
        <f>Q124</f>
        <v>2088615.68</v>
      </c>
      <c r="R123" s="88">
        <f t="shared" si="16"/>
        <v>1607200</v>
      </c>
      <c r="S123" s="89">
        <f t="shared" si="16"/>
        <v>1567200</v>
      </c>
      <c r="T123" s="81" t="s">
        <v>103</v>
      </c>
      <c r="U123" s="65"/>
      <c r="V123" s="65"/>
    </row>
    <row r="124" spans="1:22" ht="53.25" customHeight="1">
      <c r="A124" s="52"/>
      <c r="B124" s="82"/>
      <c r="C124" s="93"/>
      <c r="D124" s="92"/>
      <c r="E124" s="672" t="s">
        <v>269</v>
      </c>
      <c r="F124" s="672"/>
      <c r="G124" s="672"/>
      <c r="H124" s="672"/>
      <c r="I124" s="672"/>
      <c r="J124" s="673"/>
      <c r="K124" s="96">
        <v>124</v>
      </c>
      <c r="L124" s="84">
        <v>801</v>
      </c>
      <c r="M124" s="97">
        <v>8</v>
      </c>
      <c r="N124" s="97">
        <v>1</v>
      </c>
      <c r="O124" s="98">
        <v>5500000000</v>
      </c>
      <c r="P124" s="99">
        <v>0</v>
      </c>
      <c r="Q124" s="100">
        <f>Q126</f>
        <v>2088615.68</v>
      </c>
      <c r="R124" s="100">
        <f>R126</f>
        <v>1607200</v>
      </c>
      <c r="S124" s="101">
        <f>S126</f>
        <v>1567200</v>
      </c>
      <c r="T124" s="81" t="s">
        <v>103</v>
      </c>
      <c r="U124" s="65"/>
      <c r="V124" s="65"/>
    </row>
    <row r="125" spans="1:22" ht="17.25" customHeight="1">
      <c r="A125" s="52"/>
      <c r="B125" s="82"/>
      <c r="C125" s="93"/>
      <c r="D125" s="92"/>
      <c r="E125" s="95"/>
      <c r="F125" s="94"/>
      <c r="G125" s="94"/>
      <c r="H125" s="94"/>
      <c r="I125" s="94"/>
      <c r="J125" s="378" t="s">
        <v>285</v>
      </c>
      <c r="K125" s="379">
        <v>124</v>
      </c>
      <c r="L125" s="380">
        <v>102</v>
      </c>
      <c r="M125" s="381">
        <v>8</v>
      </c>
      <c r="N125" s="381">
        <v>1</v>
      </c>
      <c r="O125" s="382">
        <v>5540000000</v>
      </c>
      <c r="P125" s="383">
        <v>0</v>
      </c>
      <c r="Q125" s="100">
        <f>Q126</f>
        <v>2088615.68</v>
      </c>
      <c r="R125" s="100">
        <f>R126</f>
        <v>1607200</v>
      </c>
      <c r="S125" s="101">
        <f>S126</f>
        <v>1567200</v>
      </c>
      <c r="T125" s="81"/>
      <c r="U125" s="65"/>
      <c r="V125" s="65"/>
    </row>
    <row r="126" spans="1:22" ht="18" customHeight="1">
      <c r="A126" s="52"/>
      <c r="B126" s="82"/>
      <c r="C126" s="93"/>
      <c r="D126" s="91"/>
      <c r="E126" s="95"/>
      <c r="F126" s="672" t="s">
        <v>291</v>
      </c>
      <c r="G126" s="672"/>
      <c r="H126" s="672"/>
      <c r="I126" s="672"/>
      <c r="J126" s="673"/>
      <c r="K126" s="96">
        <v>124</v>
      </c>
      <c r="L126" s="84">
        <v>801</v>
      </c>
      <c r="M126" s="97">
        <v>8</v>
      </c>
      <c r="N126" s="97">
        <v>1</v>
      </c>
      <c r="O126" s="98">
        <v>5540400000</v>
      </c>
      <c r="P126" s="99">
        <v>0</v>
      </c>
      <c r="Q126" s="100">
        <f>Q128+Q132+Q129+Q136</f>
        <v>2088615.68</v>
      </c>
      <c r="R126" s="100">
        <f>R127+R132+R129</f>
        <v>1607200</v>
      </c>
      <c r="S126" s="101">
        <f>S127+S132+S129</f>
        <v>1567200</v>
      </c>
      <c r="T126" s="81" t="s">
        <v>103</v>
      </c>
      <c r="U126" s="65"/>
      <c r="V126" s="65"/>
    </row>
    <row r="127" spans="1:22" ht="48" customHeight="1">
      <c r="A127" s="52"/>
      <c r="B127" s="82"/>
      <c r="C127" s="93"/>
      <c r="D127" s="91"/>
      <c r="E127" s="95"/>
      <c r="F127" s="95"/>
      <c r="G127" s="94"/>
      <c r="H127" s="94"/>
      <c r="I127" s="94"/>
      <c r="J127" s="399" t="s">
        <v>113</v>
      </c>
      <c r="K127" s="387">
        <v>124</v>
      </c>
      <c r="L127" s="388">
        <v>801</v>
      </c>
      <c r="M127" s="389">
        <v>8</v>
      </c>
      <c r="N127" s="389">
        <v>1</v>
      </c>
      <c r="O127" s="400">
        <v>5540475080</v>
      </c>
      <c r="P127" s="401">
        <v>0</v>
      </c>
      <c r="Q127" s="402">
        <f>Q128</f>
        <v>1189200</v>
      </c>
      <c r="R127" s="402">
        <f>R128</f>
        <v>1457200</v>
      </c>
      <c r="S127" s="403">
        <f>S128</f>
        <v>1457200</v>
      </c>
      <c r="T127" s="81"/>
      <c r="U127" s="65"/>
      <c r="V127" s="65"/>
    </row>
    <row r="128" spans="1:22" ht="15.75" customHeight="1">
      <c r="A128" s="52"/>
      <c r="B128" s="82"/>
      <c r="C128" s="93"/>
      <c r="D128" s="91"/>
      <c r="E128" s="94"/>
      <c r="F128" s="95"/>
      <c r="G128" s="672" t="s">
        <v>80</v>
      </c>
      <c r="H128" s="672"/>
      <c r="I128" s="672"/>
      <c r="J128" s="673"/>
      <c r="K128" s="96">
        <v>124</v>
      </c>
      <c r="L128" s="84">
        <v>801</v>
      </c>
      <c r="M128" s="97">
        <v>8</v>
      </c>
      <c r="N128" s="97">
        <v>1</v>
      </c>
      <c r="O128" s="98">
        <v>5540475080</v>
      </c>
      <c r="P128" s="99" t="s">
        <v>114</v>
      </c>
      <c r="Q128" s="100">
        <v>1189200</v>
      </c>
      <c r="R128" s="100">
        <v>1457200</v>
      </c>
      <c r="S128" s="101">
        <v>1457200</v>
      </c>
      <c r="T128" s="81" t="s">
        <v>103</v>
      </c>
      <c r="U128" s="65"/>
      <c r="V128" s="65"/>
    </row>
    <row r="129" spans="1:22" ht="15.75" customHeight="1">
      <c r="A129" s="52"/>
      <c r="B129" s="82"/>
      <c r="C129" s="93"/>
      <c r="D129" s="91"/>
      <c r="E129" s="95"/>
      <c r="F129" s="95"/>
      <c r="G129" s="94"/>
      <c r="H129" s="94"/>
      <c r="I129" s="94"/>
      <c r="J129" s="414" t="s">
        <v>287</v>
      </c>
      <c r="K129" s="387">
        <v>124</v>
      </c>
      <c r="L129" s="388">
        <v>801</v>
      </c>
      <c r="M129" s="389">
        <v>8</v>
      </c>
      <c r="N129" s="389">
        <v>1</v>
      </c>
      <c r="O129" s="400">
        <v>5540495110</v>
      </c>
      <c r="P129" s="401">
        <v>0</v>
      </c>
      <c r="Q129" s="402">
        <f>Q131</f>
        <v>330700</v>
      </c>
      <c r="R129" s="402">
        <f>R131</f>
        <v>0</v>
      </c>
      <c r="S129" s="403">
        <f>S131</f>
        <v>0</v>
      </c>
      <c r="T129" s="81"/>
      <c r="U129" s="65"/>
      <c r="V129" s="65"/>
    </row>
    <row r="130" spans="1:22" ht="31.5" customHeight="1">
      <c r="A130" s="52"/>
      <c r="B130" s="82"/>
      <c r="C130" s="93"/>
      <c r="D130" s="91"/>
      <c r="E130" s="95"/>
      <c r="F130" s="95"/>
      <c r="G130" s="94"/>
      <c r="H130" s="94"/>
      <c r="I130" s="94"/>
      <c r="J130" s="95" t="s">
        <v>97</v>
      </c>
      <c r="K130" s="96">
        <v>124</v>
      </c>
      <c r="L130" s="84">
        <v>801</v>
      </c>
      <c r="M130" s="97">
        <v>8</v>
      </c>
      <c r="N130" s="97">
        <v>1</v>
      </c>
      <c r="O130" s="98">
        <v>5540495110</v>
      </c>
      <c r="P130" s="99">
        <v>240</v>
      </c>
      <c r="Q130" s="100">
        <f>Q131</f>
        <v>330700</v>
      </c>
      <c r="R130" s="100">
        <f>R131</f>
        <v>0</v>
      </c>
      <c r="S130" s="101">
        <f>S131</f>
        <v>0</v>
      </c>
      <c r="T130" s="81"/>
      <c r="U130" s="65"/>
      <c r="V130" s="65"/>
    </row>
    <row r="131" spans="1:22" ht="15.75" customHeight="1">
      <c r="A131" s="52"/>
      <c r="B131" s="82"/>
      <c r="C131" s="93"/>
      <c r="D131" s="91"/>
      <c r="E131" s="95"/>
      <c r="F131" s="95"/>
      <c r="G131" s="94"/>
      <c r="H131" s="94"/>
      <c r="I131" s="94"/>
      <c r="J131" s="95" t="s">
        <v>134</v>
      </c>
      <c r="K131" s="96">
        <v>124</v>
      </c>
      <c r="L131" s="84">
        <v>801</v>
      </c>
      <c r="M131" s="97">
        <v>8</v>
      </c>
      <c r="N131" s="97">
        <v>1</v>
      </c>
      <c r="O131" s="98">
        <v>5540495110</v>
      </c>
      <c r="P131" s="99">
        <v>244</v>
      </c>
      <c r="Q131" s="100">
        <v>330700</v>
      </c>
      <c r="R131" s="100">
        <v>0</v>
      </c>
      <c r="S131" s="101">
        <v>0</v>
      </c>
      <c r="T131" s="81"/>
      <c r="U131" s="65"/>
      <c r="V131" s="65"/>
    </row>
    <row r="132" spans="1:22" ht="33.75" customHeight="1">
      <c r="A132" s="52"/>
      <c r="B132" s="82"/>
      <c r="C132" s="93"/>
      <c r="D132" s="91"/>
      <c r="E132" s="95"/>
      <c r="F132" s="95"/>
      <c r="G132" s="94"/>
      <c r="H132" s="94"/>
      <c r="I132" s="94"/>
      <c r="J132" s="414" t="s">
        <v>288</v>
      </c>
      <c r="K132" s="387">
        <v>124</v>
      </c>
      <c r="L132" s="388"/>
      <c r="M132" s="389">
        <v>8</v>
      </c>
      <c r="N132" s="389">
        <v>1</v>
      </c>
      <c r="O132" s="400">
        <v>5540495220</v>
      </c>
      <c r="P132" s="401">
        <v>0</v>
      </c>
      <c r="Q132" s="402">
        <f>Q133</f>
        <v>300715.68</v>
      </c>
      <c r="R132" s="402">
        <f>R133</f>
        <v>150000</v>
      </c>
      <c r="S132" s="403">
        <f>S133</f>
        <v>110000</v>
      </c>
      <c r="T132" s="81"/>
      <c r="U132" s="65"/>
      <c r="V132" s="65"/>
    </row>
    <row r="133" spans="1:22" ht="33" customHeight="1">
      <c r="A133" s="52"/>
      <c r="B133" s="82"/>
      <c r="C133" s="93"/>
      <c r="D133" s="91"/>
      <c r="E133" s="95"/>
      <c r="F133" s="95"/>
      <c r="G133" s="94"/>
      <c r="H133" s="94"/>
      <c r="I133" s="94"/>
      <c r="J133" s="95" t="s">
        <v>97</v>
      </c>
      <c r="K133" s="96">
        <v>124</v>
      </c>
      <c r="L133" s="84"/>
      <c r="M133" s="97">
        <v>8</v>
      </c>
      <c r="N133" s="97">
        <v>1</v>
      </c>
      <c r="O133" s="98">
        <v>5540495220</v>
      </c>
      <c r="P133" s="99">
        <v>240</v>
      </c>
      <c r="Q133" s="100">
        <f>Q134+Q135</f>
        <v>300715.68</v>
      </c>
      <c r="R133" s="100">
        <f>R134+R135</f>
        <v>150000</v>
      </c>
      <c r="S133" s="101">
        <f>S134+S135</f>
        <v>110000</v>
      </c>
      <c r="T133" s="81"/>
      <c r="U133" s="65"/>
      <c r="V133" s="65"/>
    </row>
    <row r="134" spans="1:22" ht="15.75" customHeight="1">
      <c r="A134" s="52"/>
      <c r="B134" s="82"/>
      <c r="C134" s="93"/>
      <c r="D134" s="91"/>
      <c r="E134" s="95"/>
      <c r="F134" s="95"/>
      <c r="G134" s="94"/>
      <c r="H134" s="94"/>
      <c r="I134" s="94"/>
      <c r="J134" s="95" t="s">
        <v>134</v>
      </c>
      <c r="K134" s="96">
        <v>124</v>
      </c>
      <c r="L134" s="84"/>
      <c r="M134" s="97">
        <v>8</v>
      </c>
      <c r="N134" s="97">
        <v>1</v>
      </c>
      <c r="O134" s="98">
        <v>5540495220</v>
      </c>
      <c r="P134" s="99">
        <v>244</v>
      </c>
      <c r="Q134" s="100">
        <v>70000</v>
      </c>
      <c r="R134" s="100">
        <v>100000</v>
      </c>
      <c r="S134" s="101">
        <v>60000</v>
      </c>
      <c r="T134" s="81"/>
      <c r="U134" s="65"/>
      <c r="V134" s="65"/>
    </row>
    <row r="135" spans="1:22" ht="17.25" customHeight="1">
      <c r="A135" s="52"/>
      <c r="B135" s="82"/>
      <c r="C135" s="93"/>
      <c r="D135" s="91"/>
      <c r="E135" s="95"/>
      <c r="F135" s="95"/>
      <c r="G135" s="94"/>
      <c r="H135" s="94"/>
      <c r="I135" s="94"/>
      <c r="J135" s="95" t="s">
        <v>225</v>
      </c>
      <c r="K135" s="96">
        <v>124</v>
      </c>
      <c r="L135" s="84">
        <v>801</v>
      </c>
      <c r="M135" s="97">
        <v>8</v>
      </c>
      <c r="N135" s="97">
        <v>1</v>
      </c>
      <c r="O135" s="98">
        <v>5540495220</v>
      </c>
      <c r="P135" s="99">
        <v>247</v>
      </c>
      <c r="Q135" s="100">
        <v>230715.68</v>
      </c>
      <c r="R135" s="100">
        <v>50000</v>
      </c>
      <c r="S135" s="101">
        <v>50000</v>
      </c>
      <c r="T135" s="81"/>
      <c r="U135" s="65"/>
      <c r="V135" s="65"/>
    </row>
    <row r="136" spans="1:22" ht="19.5" customHeight="1">
      <c r="A136" s="52"/>
      <c r="B136" s="82"/>
      <c r="C136" s="93"/>
      <c r="D136" s="91"/>
      <c r="E136" s="95"/>
      <c r="F136" s="678" t="s">
        <v>224</v>
      </c>
      <c r="G136" s="678"/>
      <c r="H136" s="678"/>
      <c r="I136" s="678"/>
      <c r="J136" s="679"/>
      <c r="K136" s="387">
        <v>124</v>
      </c>
      <c r="L136" s="388">
        <v>801</v>
      </c>
      <c r="M136" s="389">
        <v>8</v>
      </c>
      <c r="N136" s="389">
        <v>1</v>
      </c>
      <c r="O136" s="400">
        <v>5540497030</v>
      </c>
      <c r="P136" s="401">
        <v>0</v>
      </c>
      <c r="Q136" s="402">
        <f>Q137</f>
        <v>268000</v>
      </c>
      <c r="R136" s="402">
        <f>R137</f>
        <v>0</v>
      </c>
      <c r="S136" s="403">
        <f>S137</f>
        <v>0</v>
      </c>
      <c r="T136" s="81" t="s">
        <v>103</v>
      </c>
      <c r="U136" s="65"/>
      <c r="V136" s="65"/>
    </row>
    <row r="137" spans="1:22" ht="18.75" customHeight="1" thickBot="1">
      <c r="A137" s="52"/>
      <c r="B137" s="114"/>
      <c r="C137" s="115"/>
      <c r="D137" s="116"/>
      <c r="E137" s="117"/>
      <c r="F137" s="118"/>
      <c r="G137" s="672" t="s">
        <v>80</v>
      </c>
      <c r="H137" s="672"/>
      <c r="I137" s="672"/>
      <c r="J137" s="673"/>
      <c r="K137" s="96">
        <v>124</v>
      </c>
      <c r="L137" s="84">
        <v>801</v>
      </c>
      <c r="M137" s="97">
        <v>8</v>
      </c>
      <c r="N137" s="97">
        <v>1</v>
      </c>
      <c r="O137" s="98">
        <v>5540497030</v>
      </c>
      <c r="P137" s="99">
        <v>540</v>
      </c>
      <c r="Q137" s="100">
        <v>268000</v>
      </c>
      <c r="R137" s="100">
        <v>0</v>
      </c>
      <c r="S137" s="101">
        <v>0</v>
      </c>
      <c r="T137" s="81" t="s">
        <v>103</v>
      </c>
      <c r="U137" s="65"/>
      <c r="V137" s="65"/>
    </row>
    <row r="138" spans="1:22" ht="15" customHeight="1" thickBot="1">
      <c r="A138" s="51"/>
      <c r="B138" s="119"/>
      <c r="C138" s="120"/>
      <c r="D138" s="120"/>
      <c r="E138" s="120"/>
      <c r="F138" s="120"/>
      <c r="G138" s="120"/>
      <c r="H138" s="120"/>
      <c r="I138" s="120"/>
      <c r="J138" s="119" t="s">
        <v>115</v>
      </c>
      <c r="K138" s="249"/>
      <c r="L138" s="121">
        <v>0</v>
      </c>
      <c r="M138" s="249"/>
      <c r="N138" s="249"/>
      <c r="O138" s="250"/>
      <c r="P138" s="251"/>
      <c r="Q138" s="252">
        <f>Q9</f>
        <v>5348247</v>
      </c>
      <c r="R138" s="252">
        <f>R9</f>
        <v>4497500</v>
      </c>
      <c r="S138" s="253">
        <f>S9</f>
        <v>4635400</v>
      </c>
      <c r="T138" s="122" t="s">
        <v>103</v>
      </c>
      <c r="U138" s="65"/>
      <c r="V138" s="65"/>
    </row>
    <row r="139" spans="1:22" ht="11.25" customHeight="1">
      <c r="A139" s="51"/>
      <c r="B139" s="123"/>
      <c r="C139" s="123"/>
      <c r="D139" s="123"/>
      <c r="E139" s="123"/>
      <c r="F139" s="123"/>
      <c r="G139" s="123"/>
      <c r="H139" s="123"/>
      <c r="I139" s="123"/>
      <c r="J139" s="123"/>
      <c r="K139" s="122"/>
      <c r="L139" s="122"/>
      <c r="M139" s="122"/>
      <c r="N139" s="122"/>
      <c r="O139" s="124"/>
      <c r="P139" s="124"/>
      <c r="Q139" s="125"/>
      <c r="R139" s="125"/>
      <c r="S139" s="125"/>
      <c r="T139" s="122" t="s">
        <v>103</v>
      </c>
      <c r="U139" s="65"/>
      <c r="V139" s="65"/>
    </row>
    <row r="140" spans="1:22" ht="12.75" customHeight="1">
      <c r="A140" s="51"/>
      <c r="B140" s="55"/>
      <c r="C140" s="55"/>
      <c r="D140" s="55"/>
      <c r="E140" s="55"/>
      <c r="F140" s="55"/>
      <c r="G140" s="55"/>
      <c r="H140" s="55"/>
      <c r="I140" s="55"/>
      <c r="J140" s="55"/>
      <c r="K140" s="56"/>
      <c r="L140" s="56"/>
      <c r="M140" s="56"/>
      <c r="N140" s="56"/>
      <c r="O140" s="57"/>
      <c r="P140" s="57"/>
      <c r="Q140" s="49"/>
      <c r="R140" s="49"/>
      <c r="S140" s="49"/>
      <c r="T140" s="50"/>
    </row>
    <row r="141" spans="1:22" ht="12.75" customHeight="1">
      <c r="A141" s="51"/>
      <c r="B141" s="55"/>
      <c r="C141" s="55"/>
      <c r="D141" s="55"/>
      <c r="E141" s="55"/>
      <c r="F141" s="55"/>
      <c r="G141" s="55"/>
      <c r="H141" s="55"/>
      <c r="I141" s="55" t="s">
        <v>116</v>
      </c>
      <c r="J141" s="55"/>
      <c r="K141" s="56"/>
      <c r="L141" s="56"/>
      <c r="M141" s="56"/>
      <c r="N141" s="56"/>
      <c r="O141" s="57"/>
      <c r="P141" s="57"/>
      <c r="Q141" s="45"/>
      <c r="R141" s="45"/>
      <c r="S141" s="45"/>
    </row>
    <row r="142" spans="1:22" ht="12.75" customHeight="1">
      <c r="A142" s="51"/>
      <c r="B142" s="55"/>
      <c r="C142" s="55"/>
      <c r="D142" s="55"/>
      <c r="E142" s="55"/>
      <c r="F142" s="55"/>
      <c r="G142" s="55"/>
      <c r="H142" s="55"/>
      <c r="I142" s="55"/>
      <c r="J142" s="55"/>
      <c r="K142" s="56"/>
      <c r="L142" s="56"/>
      <c r="M142" s="56"/>
      <c r="N142" s="56"/>
      <c r="O142" s="57"/>
      <c r="P142" s="57"/>
      <c r="Q142" s="45"/>
      <c r="R142" s="45"/>
      <c r="S142" s="45"/>
    </row>
    <row r="143" spans="1:22" ht="12.75" customHeight="1">
      <c r="A143" s="51"/>
      <c r="B143" s="55"/>
      <c r="C143" s="55"/>
      <c r="D143" s="55"/>
      <c r="E143" s="55"/>
      <c r="F143" s="55"/>
      <c r="G143" s="55"/>
      <c r="H143" s="55"/>
      <c r="I143" s="55" t="s">
        <v>116</v>
      </c>
      <c r="J143" s="55"/>
      <c r="K143" s="56"/>
      <c r="L143" s="56"/>
      <c r="M143" s="56"/>
      <c r="N143" s="56"/>
      <c r="O143" s="57"/>
      <c r="P143" s="57"/>
      <c r="Q143" s="45"/>
      <c r="R143" s="45"/>
      <c r="S143" s="45"/>
    </row>
    <row r="144" spans="1:22" ht="12.75" customHeight="1">
      <c r="A144" s="51"/>
      <c r="B144" s="55"/>
      <c r="C144" s="55"/>
      <c r="D144" s="55"/>
      <c r="E144" s="55"/>
      <c r="F144" s="55"/>
      <c r="G144" s="55"/>
      <c r="H144" s="55"/>
      <c r="I144" s="55"/>
      <c r="J144" s="55"/>
      <c r="K144" s="56"/>
      <c r="L144" s="56"/>
      <c r="M144" s="56"/>
      <c r="N144" s="56"/>
      <c r="O144" s="57"/>
      <c r="P144" s="57"/>
      <c r="Q144" s="45"/>
      <c r="R144" s="45"/>
      <c r="S144" s="45"/>
    </row>
    <row r="145" spans="1:19" ht="12.75" customHeight="1">
      <c r="A145" s="51"/>
      <c r="B145" s="55"/>
      <c r="C145" s="55"/>
      <c r="D145" s="55"/>
      <c r="E145" s="55"/>
      <c r="F145" s="55"/>
      <c r="G145" s="55"/>
      <c r="H145" s="55"/>
      <c r="I145" s="55"/>
      <c r="J145" s="55"/>
      <c r="K145" s="56"/>
      <c r="L145" s="56"/>
      <c r="M145" s="56"/>
      <c r="N145" s="56"/>
      <c r="O145" s="57"/>
      <c r="P145" s="57"/>
      <c r="Q145" s="45"/>
      <c r="R145" s="45"/>
      <c r="S145" s="45"/>
    </row>
    <row r="146" spans="1:19" ht="12.75" customHeight="1">
      <c r="A146" s="51"/>
      <c r="B146" s="55"/>
      <c r="C146" s="55"/>
      <c r="D146" s="55"/>
      <c r="E146" s="55"/>
      <c r="F146" s="55"/>
      <c r="G146" s="55"/>
      <c r="H146" s="55"/>
      <c r="I146" s="55"/>
      <c r="J146" s="55"/>
      <c r="K146" s="56"/>
      <c r="L146" s="56"/>
      <c r="M146" s="56"/>
      <c r="N146" s="56"/>
      <c r="O146" s="57"/>
      <c r="P146" s="57"/>
      <c r="Q146" s="45"/>
      <c r="R146" s="45"/>
      <c r="S146" s="45"/>
    </row>
    <row r="147" spans="1:19" ht="12.75" customHeight="1">
      <c r="A147" s="51"/>
      <c r="B147" s="58"/>
      <c r="C147" s="58"/>
      <c r="D147" s="58"/>
      <c r="E147" s="58"/>
      <c r="F147" s="58"/>
      <c r="G147" s="58"/>
      <c r="H147" s="58"/>
      <c r="I147" s="58"/>
      <c r="J147" s="58"/>
      <c r="K147" s="56"/>
      <c r="L147" s="56"/>
      <c r="M147" s="56"/>
      <c r="N147" s="56"/>
      <c r="O147" s="57"/>
      <c r="P147" s="57"/>
    </row>
  </sheetData>
  <mergeCells count="49">
    <mergeCell ref="B6:S6"/>
    <mergeCell ref="Q1:S4"/>
    <mergeCell ref="F15:J15"/>
    <mergeCell ref="G18:J18"/>
    <mergeCell ref="D20:J20"/>
    <mergeCell ref="E22:J22"/>
    <mergeCell ref="F23:J23"/>
    <mergeCell ref="B8:J8"/>
    <mergeCell ref="B9:J9"/>
    <mergeCell ref="B10:J10"/>
    <mergeCell ref="D11:J11"/>
    <mergeCell ref="E12:J12"/>
    <mergeCell ref="F58:J58"/>
    <mergeCell ref="G59:J59"/>
    <mergeCell ref="G64:J64"/>
    <mergeCell ref="B65:J65"/>
    <mergeCell ref="D66:J66"/>
    <mergeCell ref="G24:J24"/>
    <mergeCell ref="G27:J27"/>
    <mergeCell ref="B54:J54"/>
    <mergeCell ref="D55:J55"/>
    <mergeCell ref="E56:J56"/>
    <mergeCell ref="E67:J67"/>
    <mergeCell ref="F69:J69"/>
    <mergeCell ref="G84:J84"/>
    <mergeCell ref="B85:J85"/>
    <mergeCell ref="D87:J87"/>
    <mergeCell ref="G80:J80"/>
    <mergeCell ref="G83:J83"/>
    <mergeCell ref="G82:J82"/>
    <mergeCell ref="G81:J81"/>
    <mergeCell ref="E89:J89"/>
    <mergeCell ref="B114:J114"/>
    <mergeCell ref="D115:J115"/>
    <mergeCell ref="E116:J116"/>
    <mergeCell ref="G96:J96"/>
    <mergeCell ref="F90:J90"/>
    <mergeCell ref="G92:J92"/>
    <mergeCell ref="G95:J95"/>
    <mergeCell ref="G94:J94"/>
    <mergeCell ref="G93:J93"/>
    <mergeCell ref="F118:J118"/>
    <mergeCell ref="G137:J137"/>
    <mergeCell ref="B122:J122"/>
    <mergeCell ref="D123:J123"/>
    <mergeCell ref="E124:J124"/>
    <mergeCell ref="F126:J126"/>
    <mergeCell ref="G128:J128"/>
    <mergeCell ref="F136:J136"/>
  </mergeCells>
  <pageMargins left="0.23622047244094491" right="0.23622047244094491" top="0.74803149606299213" bottom="0.74803149606299213" header="0.31496062992125984" footer="0.31496062992125984"/>
  <pageSetup paperSize="9" scale="48" fitToHeight="3" orientation="portrait" r:id="rId1"/>
  <headerFooter alignWithMargins="0"/>
  <rowBreaks count="2" manualBreakCount="2">
    <brk id="64" min="3" max="21" man="1"/>
    <brk id="1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107"/>
  <sheetViews>
    <sheetView showGridLines="0" tabSelected="1" view="pageBreakPreview" topLeftCell="J1" zoomScale="110" zoomScaleNormal="110" zoomScaleSheetLayoutView="110" workbookViewId="0">
      <selection activeCell="P9" sqref="P9"/>
    </sheetView>
  </sheetViews>
  <sheetFormatPr defaultRowHeight="15"/>
  <cols>
    <col min="1" max="1" width="1.42578125" style="44" hidden="1" customWidth="1"/>
    <col min="2" max="3" width="0.85546875" style="44" hidden="1" customWidth="1"/>
    <col min="4" max="4" width="0.28515625" style="44" hidden="1" customWidth="1"/>
    <col min="5" max="5" width="0.5703125" style="44" hidden="1" customWidth="1"/>
    <col min="6" max="6" width="0.7109375" style="44" hidden="1" customWidth="1"/>
    <col min="7" max="7" width="0.28515625" style="44" hidden="1" customWidth="1"/>
    <col min="8" max="8" width="0.5703125" style="44" hidden="1" customWidth="1"/>
    <col min="9" max="9" width="0.7109375" style="44" hidden="1" customWidth="1"/>
    <col min="10" max="10" width="84.42578125" style="44" customWidth="1"/>
    <col min="11" max="11" width="14.42578125" style="47" customWidth="1"/>
    <col min="12" max="12" width="0" style="46" hidden="1" customWidth="1"/>
    <col min="13" max="13" width="4.85546875" style="46" customWidth="1"/>
    <col min="14" max="14" width="3.85546875" style="46" customWidth="1"/>
    <col min="15" max="15" width="5.5703125" style="47" customWidth="1"/>
    <col min="16" max="16" width="13.7109375" style="46" customWidth="1"/>
    <col min="17" max="17" width="15" style="46" customWidth="1"/>
    <col min="18" max="18" width="13.85546875" style="46" customWidth="1"/>
    <col min="19" max="19" width="5.42578125" style="46" customWidth="1"/>
    <col min="20" max="20" width="21.28515625" style="46" customWidth="1"/>
    <col min="21" max="21" width="0.28515625" style="46" customWidth="1"/>
    <col min="22" max="16384" width="9.140625" style="46"/>
  </cols>
  <sheetData>
    <row r="1" spans="1:21" ht="15.75" customHeight="1">
      <c r="K1" s="66"/>
      <c r="L1" s="65"/>
      <c r="M1" s="65"/>
      <c r="N1" s="65"/>
      <c r="O1" s="66"/>
      <c r="P1" s="689" t="s">
        <v>304</v>
      </c>
      <c r="Q1" s="689"/>
      <c r="R1" s="689"/>
      <c r="S1" s="433"/>
      <c r="T1" s="433"/>
      <c r="U1" s="433"/>
    </row>
    <row r="2" spans="1:21" ht="15.75" customHeight="1">
      <c r="K2" s="66"/>
      <c r="L2" s="65"/>
      <c r="M2" s="65"/>
      <c r="N2" s="65"/>
      <c r="O2" s="66"/>
      <c r="P2" s="689"/>
      <c r="Q2" s="689"/>
      <c r="R2" s="689"/>
      <c r="S2" s="433"/>
      <c r="T2" s="433"/>
      <c r="U2" s="433"/>
    </row>
    <row r="3" spans="1:21" ht="15.75" customHeight="1">
      <c r="K3" s="66"/>
      <c r="L3" s="65"/>
      <c r="M3" s="65"/>
      <c r="N3" s="65"/>
      <c r="O3" s="66"/>
      <c r="P3" s="689"/>
      <c r="Q3" s="689"/>
      <c r="R3" s="689"/>
      <c r="S3" s="433"/>
      <c r="T3" s="433"/>
      <c r="U3" s="433"/>
    </row>
    <row r="4" spans="1:21" ht="15.75" customHeight="1">
      <c r="K4" s="66"/>
      <c r="L4" s="65"/>
      <c r="M4" s="65"/>
      <c r="N4" s="65"/>
      <c r="O4" s="66"/>
      <c r="P4" s="689"/>
      <c r="Q4" s="689"/>
      <c r="R4" s="689"/>
      <c r="S4" s="433"/>
      <c r="T4" s="433"/>
      <c r="U4" s="433"/>
    </row>
    <row r="5" spans="1:21" ht="3" customHeight="1">
      <c r="K5" s="66"/>
      <c r="L5" s="65"/>
      <c r="M5" s="65"/>
      <c r="N5" s="65"/>
      <c r="O5" s="66"/>
      <c r="P5" s="65"/>
      <c r="Q5" s="65"/>
      <c r="R5" s="65"/>
      <c r="S5" s="65"/>
      <c r="T5" s="65"/>
      <c r="U5" s="65"/>
    </row>
    <row r="6" spans="1:21" ht="68.25" customHeight="1">
      <c r="B6" s="687" t="s">
        <v>297</v>
      </c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  <c r="S6" s="67"/>
      <c r="T6" s="65"/>
      <c r="U6" s="65"/>
    </row>
    <row r="7" spans="1:21" ht="17.25" customHeight="1" thickBot="1">
      <c r="A7" s="48"/>
      <c r="B7" s="68"/>
      <c r="C7" s="69" t="s">
        <v>103</v>
      </c>
      <c r="D7" s="70"/>
      <c r="E7" s="70"/>
      <c r="F7" s="70"/>
      <c r="G7" s="70"/>
      <c r="H7" s="70"/>
      <c r="I7" s="70"/>
      <c r="J7" s="70"/>
      <c r="K7" s="72"/>
      <c r="L7" s="71"/>
      <c r="M7" s="72"/>
      <c r="N7" s="72"/>
      <c r="O7" s="72"/>
      <c r="P7" s="73"/>
      <c r="Q7" s="73"/>
      <c r="R7" s="73" t="s">
        <v>0</v>
      </c>
      <c r="S7" s="73"/>
      <c r="T7" s="65"/>
      <c r="U7" s="65"/>
    </row>
    <row r="8" spans="1:21" ht="18" customHeight="1" thickBot="1">
      <c r="A8" s="51"/>
      <c r="B8" s="680" t="s">
        <v>38</v>
      </c>
      <c r="C8" s="681"/>
      <c r="D8" s="681"/>
      <c r="E8" s="681"/>
      <c r="F8" s="681"/>
      <c r="G8" s="681"/>
      <c r="H8" s="681"/>
      <c r="I8" s="681"/>
      <c r="J8" s="682"/>
      <c r="K8" s="185" t="s">
        <v>171</v>
      </c>
      <c r="L8" s="75" t="s">
        <v>104</v>
      </c>
      <c r="M8" s="75" t="s">
        <v>83</v>
      </c>
      <c r="N8" s="76" t="s">
        <v>84</v>
      </c>
      <c r="O8" s="77" t="s">
        <v>172</v>
      </c>
      <c r="P8" s="78" t="s">
        <v>152</v>
      </c>
      <c r="Q8" s="79" t="s">
        <v>231</v>
      </c>
      <c r="R8" s="80" t="s">
        <v>234</v>
      </c>
      <c r="S8" s="68" t="s">
        <v>103</v>
      </c>
      <c r="T8" s="65"/>
      <c r="U8" s="65"/>
    </row>
    <row r="9" spans="1:21" ht="54.75" customHeight="1">
      <c r="A9" s="52"/>
      <c r="B9" s="82"/>
      <c r="C9" s="93"/>
      <c r="D9" s="92"/>
      <c r="E9" s="693" t="s">
        <v>269</v>
      </c>
      <c r="F9" s="693"/>
      <c r="G9" s="693"/>
      <c r="H9" s="693"/>
      <c r="I9" s="693"/>
      <c r="J9" s="694"/>
      <c r="K9" s="329">
        <v>5500000000</v>
      </c>
      <c r="L9" s="330">
        <v>102</v>
      </c>
      <c r="M9" s="331">
        <v>0</v>
      </c>
      <c r="N9" s="331">
        <v>0</v>
      </c>
      <c r="O9" s="332">
        <v>0</v>
      </c>
      <c r="P9" s="333">
        <f>P10</f>
        <v>5343247</v>
      </c>
      <c r="Q9" s="333">
        <f>Q11+Q20+Q42+Q59</f>
        <v>4492500</v>
      </c>
      <c r="R9" s="334">
        <f>R11+R20+R42+R59</f>
        <v>4630400</v>
      </c>
      <c r="S9" s="81" t="s">
        <v>103</v>
      </c>
      <c r="T9" s="65"/>
      <c r="U9" s="65"/>
    </row>
    <row r="10" spans="1:21" ht="23.25" customHeight="1">
      <c r="A10" s="52"/>
      <c r="B10" s="82"/>
      <c r="C10" s="93"/>
      <c r="D10" s="92"/>
      <c r="E10" s="355"/>
      <c r="F10" s="354"/>
      <c r="G10" s="354"/>
      <c r="H10" s="354"/>
      <c r="I10" s="354"/>
      <c r="J10" s="356" t="s">
        <v>289</v>
      </c>
      <c r="K10" s="310">
        <v>5540000000</v>
      </c>
      <c r="L10" s="358"/>
      <c r="M10" s="359">
        <v>0</v>
      </c>
      <c r="N10" s="359">
        <v>0</v>
      </c>
      <c r="O10" s="311">
        <v>0</v>
      </c>
      <c r="P10" s="312">
        <f>P11+P20+P42+P59+P25</f>
        <v>5343247</v>
      </c>
      <c r="Q10" s="312">
        <f>Q11+Q20+Q42+Q59</f>
        <v>4492500</v>
      </c>
      <c r="R10" s="313">
        <f>R11+R20+R42+R59</f>
        <v>4630400</v>
      </c>
      <c r="S10" s="81"/>
      <c r="T10" s="65"/>
      <c r="U10" s="65"/>
    </row>
    <row r="11" spans="1:21" ht="23.25" customHeight="1">
      <c r="A11" s="52"/>
      <c r="B11" s="82"/>
      <c r="C11" s="93"/>
      <c r="D11" s="92"/>
      <c r="E11" s="355"/>
      <c r="F11" s="354"/>
      <c r="G11" s="354"/>
      <c r="H11" s="354"/>
      <c r="I11" s="354"/>
      <c r="J11" s="366" t="s">
        <v>257</v>
      </c>
      <c r="K11" s="298">
        <v>5540100000</v>
      </c>
      <c r="L11" s="367">
        <v>310</v>
      </c>
      <c r="M11" s="297">
        <v>0</v>
      </c>
      <c r="N11" s="297">
        <v>0</v>
      </c>
      <c r="O11" s="299">
        <v>0</v>
      </c>
      <c r="P11" s="300">
        <f>P15+P19</f>
        <v>96625</v>
      </c>
      <c r="Q11" s="300">
        <f>Q15+Q19</f>
        <v>42000</v>
      </c>
      <c r="R11" s="301">
        <f>R15+R19</f>
        <v>42000</v>
      </c>
      <c r="S11" s="81"/>
      <c r="T11" s="65"/>
      <c r="U11" s="65"/>
    </row>
    <row r="12" spans="1:21" ht="23.25" customHeight="1">
      <c r="A12" s="52"/>
      <c r="B12" s="82"/>
      <c r="C12" s="93"/>
      <c r="D12" s="92"/>
      <c r="E12" s="416"/>
      <c r="F12" s="415"/>
      <c r="G12" s="415"/>
      <c r="H12" s="415"/>
      <c r="I12" s="415"/>
      <c r="J12" s="326" t="s">
        <v>136</v>
      </c>
      <c r="K12" s="306">
        <v>5540120040</v>
      </c>
      <c r="L12" s="304"/>
      <c r="M12" s="305">
        <v>0</v>
      </c>
      <c r="N12" s="305">
        <v>0</v>
      </c>
      <c r="O12" s="307">
        <v>0</v>
      </c>
      <c r="P12" s="308">
        <f t="shared" ref="P12:R14" si="0">P13</f>
        <v>1625</v>
      </c>
      <c r="Q12" s="308">
        <f t="shared" si="0"/>
        <v>2000</v>
      </c>
      <c r="R12" s="309">
        <f t="shared" si="0"/>
        <v>2000</v>
      </c>
      <c r="S12" s="81"/>
      <c r="T12" s="65"/>
      <c r="U12" s="65"/>
    </row>
    <row r="13" spans="1:21" ht="23.25" customHeight="1">
      <c r="A13" s="52"/>
      <c r="B13" s="82"/>
      <c r="C13" s="93"/>
      <c r="D13" s="92"/>
      <c r="E13" s="355"/>
      <c r="F13" s="354"/>
      <c r="G13" s="354"/>
      <c r="H13" s="354"/>
      <c r="I13" s="354"/>
      <c r="J13" s="326" t="s">
        <v>215</v>
      </c>
      <c r="K13" s="306">
        <v>5540120040</v>
      </c>
      <c r="L13" s="304"/>
      <c r="M13" s="305">
        <v>3</v>
      </c>
      <c r="N13" s="305">
        <v>0</v>
      </c>
      <c r="O13" s="307">
        <v>0</v>
      </c>
      <c r="P13" s="308">
        <f t="shared" si="0"/>
        <v>1625</v>
      </c>
      <c r="Q13" s="308">
        <f t="shared" si="0"/>
        <v>2000</v>
      </c>
      <c r="R13" s="309">
        <f t="shared" si="0"/>
        <v>2000</v>
      </c>
      <c r="S13" s="81"/>
      <c r="T13" s="65"/>
      <c r="U13" s="65"/>
    </row>
    <row r="14" spans="1:21" ht="29.25" customHeight="1">
      <c r="A14" s="52"/>
      <c r="B14" s="82"/>
      <c r="C14" s="93"/>
      <c r="D14" s="92"/>
      <c r="E14" s="355"/>
      <c r="F14" s="354"/>
      <c r="G14" s="354"/>
      <c r="H14" s="354"/>
      <c r="I14" s="354"/>
      <c r="J14" s="326" t="s">
        <v>137</v>
      </c>
      <c r="K14" s="306">
        <v>5540120040</v>
      </c>
      <c r="L14" s="304"/>
      <c r="M14" s="305">
        <v>3</v>
      </c>
      <c r="N14" s="305">
        <v>14</v>
      </c>
      <c r="O14" s="307">
        <v>0</v>
      </c>
      <c r="P14" s="308">
        <f t="shared" si="0"/>
        <v>1625</v>
      </c>
      <c r="Q14" s="308">
        <f t="shared" si="0"/>
        <v>2000</v>
      </c>
      <c r="R14" s="309">
        <f t="shared" si="0"/>
        <v>2000</v>
      </c>
      <c r="S14" s="81"/>
      <c r="T14" s="65"/>
      <c r="U14" s="65"/>
    </row>
    <row r="15" spans="1:21" ht="34.5" customHeight="1">
      <c r="A15" s="52"/>
      <c r="B15" s="82"/>
      <c r="C15" s="93"/>
      <c r="D15" s="92"/>
      <c r="E15" s="355"/>
      <c r="F15" s="354"/>
      <c r="G15" s="354"/>
      <c r="H15" s="354"/>
      <c r="I15" s="354"/>
      <c r="J15" s="326" t="s">
        <v>97</v>
      </c>
      <c r="K15" s="306">
        <v>5540120040</v>
      </c>
      <c r="L15" s="304"/>
      <c r="M15" s="305">
        <v>3</v>
      </c>
      <c r="N15" s="305">
        <v>14</v>
      </c>
      <c r="O15" s="307">
        <v>240</v>
      </c>
      <c r="P15" s="308">
        <f>'Приложение 5'!Q78</f>
        <v>1625</v>
      </c>
      <c r="Q15" s="308">
        <f>'Приложение 5'!R79</f>
        <v>2000</v>
      </c>
      <c r="R15" s="309">
        <f>'Приложение 5'!S78</f>
        <v>2000</v>
      </c>
      <c r="S15" s="81"/>
      <c r="T15" s="65"/>
      <c r="U15" s="65"/>
    </row>
    <row r="16" spans="1:21" ht="32.25" customHeight="1">
      <c r="A16" s="52"/>
      <c r="B16" s="82"/>
      <c r="C16" s="93"/>
      <c r="D16" s="92"/>
      <c r="E16" s="355"/>
      <c r="F16" s="354"/>
      <c r="G16" s="354"/>
      <c r="H16" s="354"/>
      <c r="I16" s="354"/>
      <c r="J16" s="360" t="s">
        <v>273</v>
      </c>
      <c r="K16" s="310">
        <v>5540195020</v>
      </c>
      <c r="L16" s="358">
        <v>310</v>
      </c>
      <c r="M16" s="359">
        <v>0</v>
      </c>
      <c r="N16" s="359">
        <v>0</v>
      </c>
      <c r="O16" s="311">
        <v>0</v>
      </c>
      <c r="P16" s="312">
        <f t="shared" ref="P16:R18" si="1">P17</f>
        <v>95000</v>
      </c>
      <c r="Q16" s="312">
        <f t="shared" si="1"/>
        <v>40000</v>
      </c>
      <c r="R16" s="313">
        <f t="shared" si="1"/>
        <v>40000</v>
      </c>
      <c r="S16" s="81"/>
      <c r="T16" s="65"/>
      <c r="U16" s="65"/>
    </row>
    <row r="17" spans="1:21" ht="23.25" customHeight="1">
      <c r="A17" s="52"/>
      <c r="B17" s="82"/>
      <c r="C17" s="93"/>
      <c r="D17" s="92"/>
      <c r="E17" s="355"/>
      <c r="F17" s="354"/>
      <c r="G17" s="354"/>
      <c r="H17" s="354"/>
      <c r="I17" s="354"/>
      <c r="J17" s="326" t="s">
        <v>215</v>
      </c>
      <c r="K17" s="306">
        <v>5540195020</v>
      </c>
      <c r="L17" s="304">
        <v>310</v>
      </c>
      <c r="M17" s="305">
        <v>3</v>
      </c>
      <c r="N17" s="305">
        <v>0</v>
      </c>
      <c r="O17" s="307">
        <v>0</v>
      </c>
      <c r="P17" s="308">
        <f t="shared" si="1"/>
        <v>95000</v>
      </c>
      <c r="Q17" s="308">
        <f t="shared" si="1"/>
        <v>40000</v>
      </c>
      <c r="R17" s="309">
        <f t="shared" si="1"/>
        <v>40000</v>
      </c>
      <c r="S17" s="81"/>
      <c r="T17" s="65"/>
      <c r="U17" s="65"/>
    </row>
    <row r="18" spans="1:21" ht="33.75" customHeight="1">
      <c r="A18" s="52"/>
      <c r="B18" s="82"/>
      <c r="C18" s="93"/>
      <c r="D18" s="92"/>
      <c r="E18" s="355"/>
      <c r="F18" s="354"/>
      <c r="G18" s="354"/>
      <c r="H18" s="354"/>
      <c r="I18" s="354"/>
      <c r="J18" s="326" t="s">
        <v>216</v>
      </c>
      <c r="K18" s="98">
        <v>5540195020</v>
      </c>
      <c r="L18" s="84">
        <v>310</v>
      </c>
      <c r="M18" s="97">
        <v>3</v>
      </c>
      <c r="N18" s="97">
        <v>10</v>
      </c>
      <c r="O18" s="99">
        <v>0</v>
      </c>
      <c r="P18" s="308">
        <f t="shared" si="1"/>
        <v>95000</v>
      </c>
      <c r="Q18" s="308">
        <f t="shared" si="1"/>
        <v>40000</v>
      </c>
      <c r="R18" s="309">
        <f t="shared" si="1"/>
        <v>40000</v>
      </c>
      <c r="S18" s="81"/>
      <c r="T18" s="65"/>
      <c r="U18" s="65"/>
    </row>
    <row r="19" spans="1:21" ht="32.25" customHeight="1">
      <c r="A19" s="52"/>
      <c r="B19" s="82"/>
      <c r="C19" s="93"/>
      <c r="D19" s="92"/>
      <c r="E19" s="355"/>
      <c r="F19" s="354"/>
      <c r="G19" s="354"/>
      <c r="H19" s="354"/>
      <c r="I19" s="354"/>
      <c r="J19" s="326" t="s">
        <v>97</v>
      </c>
      <c r="K19" s="98">
        <v>5540195020</v>
      </c>
      <c r="L19" s="84">
        <v>310</v>
      </c>
      <c r="M19" s="97">
        <v>3</v>
      </c>
      <c r="N19" s="97">
        <v>10</v>
      </c>
      <c r="O19" s="99">
        <v>240</v>
      </c>
      <c r="P19" s="308">
        <f>'Приложение 5'!Q71</f>
        <v>95000</v>
      </c>
      <c r="Q19" s="308">
        <f>'Приложение 5'!R71</f>
        <v>40000</v>
      </c>
      <c r="R19" s="309">
        <f>'Приложение 5'!S71</f>
        <v>40000</v>
      </c>
      <c r="S19" s="81"/>
      <c r="T19" s="65"/>
      <c r="U19" s="65"/>
    </row>
    <row r="20" spans="1:21" ht="34.5" customHeight="1">
      <c r="A20" s="52"/>
      <c r="B20" s="82"/>
      <c r="C20" s="93"/>
      <c r="D20" s="92"/>
      <c r="E20" s="355"/>
      <c r="F20" s="354"/>
      <c r="G20" s="354"/>
      <c r="H20" s="354"/>
      <c r="I20" s="354"/>
      <c r="J20" s="366" t="s">
        <v>290</v>
      </c>
      <c r="K20" s="298">
        <v>5540200000</v>
      </c>
      <c r="L20" s="367">
        <v>409</v>
      </c>
      <c r="M20" s="297">
        <v>0</v>
      </c>
      <c r="N20" s="297">
        <v>0</v>
      </c>
      <c r="O20" s="299">
        <v>0</v>
      </c>
      <c r="P20" s="300">
        <f>P24</f>
        <v>678986.21</v>
      </c>
      <c r="Q20" s="300">
        <f>Q21</f>
        <v>649000</v>
      </c>
      <c r="R20" s="301">
        <f>R24</f>
        <v>680000</v>
      </c>
      <c r="S20" s="81"/>
      <c r="T20" s="65"/>
      <c r="U20" s="65"/>
    </row>
    <row r="21" spans="1:21" ht="33.75" customHeight="1">
      <c r="A21" s="52"/>
      <c r="B21" s="82"/>
      <c r="C21" s="93"/>
      <c r="D21" s="92"/>
      <c r="E21" s="355"/>
      <c r="F21" s="354"/>
      <c r="G21" s="354"/>
      <c r="H21" s="354"/>
      <c r="I21" s="354"/>
      <c r="J21" s="357" t="s">
        <v>274</v>
      </c>
      <c r="K21" s="306">
        <v>5540295280</v>
      </c>
      <c r="L21" s="304">
        <v>409</v>
      </c>
      <c r="M21" s="305">
        <v>0</v>
      </c>
      <c r="N21" s="305">
        <v>0</v>
      </c>
      <c r="O21" s="307">
        <v>0</v>
      </c>
      <c r="P21" s="308">
        <f>P22</f>
        <v>678986.21</v>
      </c>
      <c r="Q21" s="308">
        <f>Q22</f>
        <v>649000</v>
      </c>
      <c r="R21" s="309">
        <f>R22</f>
        <v>680000</v>
      </c>
      <c r="S21" s="81"/>
      <c r="T21" s="65"/>
      <c r="U21" s="65"/>
    </row>
    <row r="22" spans="1:21" ht="18" customHeight="1">
      <c r="A22" s="52"/>
      <c r="B22" s="82"/>
      <c r="C22" s="93"/>
      <c r="D22" s="92"/>
      <c r="E22" s="355"/>
      <c r="F22" s="354"/>
      <c r="G22" s="354"/>
      <c r="H22" s="354"/>
      <c r="I22" s="354"/>
      <c r="J22" s="357" t="s">
        <v>34</v>
      </c>
      <c r="K22" s="98">
        <v>5540295280</v>
      </c>
      <c r="L22" s="84"/>
      <c r="M22" s="97">
        <v>4</v>
      </c>
      <c r="N22" s="97">
        <v>0</v>
      </c>
      <c r="O22" s="99">
        <v>0</v>
      </c>
      <c r="P22" s="308">
        <f>P23</f>
        <v>678986.21</v>
      </c>
      <c r="Q22" s="308">
        <f>Q23</f>
        <v>649000</v>
      </c>
      <c r="R22" s="309">
        <f>R23</f>
        <v>680000</v>
      </c>
      <c r="S22" s="81"/>
      <c r="T22" s="65"/>
      <c r="U22" s="65"/>
    </row>
    <row r="23" spans="1:21" ht="19.5" customHeight="1">
      <c r="A23" s="52"/>
      <c r="B23" s="82"/>
      <c r="C23" s="93"/>
      <c r="D23" s="92"/>
      <c r="E23" s="355"/>
      <c r="F23" s="354"/>
      <c r="G23" s="354"/>
      <c r="H23" s="354"/>
      <c r="I23" s="354"/>
      <c r="J23" s="357" t="s">
        <v>37</v>
      </c>
      <c r="K23" s="98">
        <v>5540295280</v>
      </c>
      <c r="L23" s="84"/>
      <c r="M23" s="97">
        <v>4</v>
      </c>
      <c r="N23" s="97">
        <v>9</v>
      </c>
      <c r="O23" s="99">
        <v>0</v>
      </c>
      <c r="P23" s="308">
        <f>P24</f>
        <v>678986.21</v>
      </c>
      <c r="Q23" s="308">
        <f>Q24</f>
        <v>649000</v>
      </c>
      <c r="R23" s="309">
        <f>R24</f>
        <v>680000</v>
      </c>
      <c r="S23" s="81"/>
      <c r="T23" s="65"/>
      <c r="U23" s="65"/>
    </row>
    <row r="24" spans="1:21" ht="33" customHeight="1">
      <c r="A24" s="52"/>
      <c r="B24" s="82"/>
      <c r="C24" s="93"/>
      <c r="D24" s="92"/>
      <c r="E24" s="355"/>
      <c r="F24" s="354"/>
      <c r="G24" s="354"/>
      <c r="H24" s="354"/>
      <c r="I24" s="354"/>
      <c r="J24" s="357" t="s">
        <v>97</v>
      </c>
      <c r="K24" s="98">
        <v>5540295280</v>
      </c>
      <c r="L24" s="84"/>
      <c r="M24" s="97">
        <v>4</v>
      </c>
      <c r="N24" s="97">
        <v>9</v>
      </c>
      <c r="O24" s="99">
        <v>240</v>
      </c>
      <c r="P24" s="308">
        <f>'Приложение 5'!Q91</f>
        <v>678986.21</v>
      </c>
      <c r="Q24" s="308">
        <f>'Приложение 5'!R91</f>
        <v>649000</v>
      </c>
      <c r="R24" s="309">
        <f>'Приложение 5'!S91</f>
        <v>680000</v>
      </c>
      <c r="S24" s="81"/>
      <c r="T24" s="65"/>
      <c r="U24" s="65"/>
    </row>
    <row r="25" spans="1:21" ht="33" customHeight="1">
      <c r="A25" s="52"/>
      <c r="B25" s="82"/>
      <c r="C25" s="93"/>
      <c r="D25" s="92"/>
      <c r="E25" s="418"/>
      <c r="F25" s="417"/>
      <c r="G25" s="417"/>
      <c r="H25" s="417"/>
      <c r="I25" s="417"/>
      <c r="J25" s="412" t="s">
        <v>264</v>
      </c>
      <c r="K25" s="298">
        <v>5540300000</v>
      </c>
      <c r="L25" s="367"/>
      <c r="M25" s="297">
        <v>0</v>
      </c>
      <c r="N25" s="297">
        <v>0</v>
      </c>
      <c r="O25" s="299">
        <v>0</v>
      </c>
      <c r="P25" s="300">
        <f>P26+P30+P34+P38</f>
        <v>90000</v>
      </c>
      <c r="Q25" s="300">
        <v>0</v>
      </c>
      <c r="R25" s="301">
        <v>0</v>
      </c>
      <c r="S25" s="81"/>
      <c r="T25" s="65"/>
      <c r="U25" s="65"/>
    </row>
    <row r="26" spans="1:21" ht="33" customHeight="1">
      <c r="A26" s="52"/>
      <c r="B26" s="82"/>
      <c r="C26" s="93"/>
      <c r="D26" s="92"/>
      <c r="E26" s="411"/>
      <c r="F26" s="410"/>
      <c r="G26" s="410"/>
      <c r="H26" s="410"/>
      <c r="I26" s="410"/>
      <c r="J26" s="95" t="s">
        <v>254</v>
      </c>
      <c r="K26" s="98">
        <v>5540390010</v>
      </c>
      <c r="L26" s="84"/>
      <c r="M26" s="97">
        <v>0</v>
      </c>
      <c r="N26" s="97">
        <v>0</v>
      </c>
      <c r="O26" s="99">
        <v>0</v>
      </c>
      <c r="P26" s="308">
        <f>P27</f>
        <v>20000</v>
      </c>
      <c r="Q26" s="308">
        <v>0</v>
      </c>
      <c r="R26" s="309">
        <v>0</v>
      </c>
      <c r="S26" s="81"/>
      <c r="T26" s="65"/>
      <c r="U26" s="65"/>
    </row>
    <row r="27" spans="1:21" ht="18.75" customHeight="1">
      <c r="A27" s="52"/>
      <c r="B27" s="82"/>
      <c r="C27" s="93"/>
      <c r="D27" s="92"/>
      <c r="E27" s="411"/>
      <c r="F27" s="410"/>
      <c r="G27" s="410"/>
      <c r="H27" s="410"/>
      <c r="I27" s="410"/>
      <c r="J27" s="95" t="s">
        <v>34</v>
      </c>
      <c r="K27" s="98">
        <v>5540390010</v>
      </c>
      <c r="L27" s="84"/>
      <c r="M27" s="97">
        <v>4</v>
      </c>
      <c r="N27" s="97">
        <v>0</v>
      </c>
      <c r="O27" s="99">
        <v>0</v>
      </c>
      <c r="P27" s="308">
        <f>P28</f>
        <v>20000</v>
      </c>
      <c r="Q27" s="308">
        <v>0</v>
      </c>
      <c r="R27" s="309">
        <v>0</v>
      </c>
      <c r="S27" s="81"/>
      <c r="T27" s="65"/>
      <c r="U27" s="65"/>
    </row>
    <row r="28" spans="1:21" ht="19.5" customHeight="1">
      <c r="A28" s="52"/>
      <c r="B28" s="82"/>
      <c r="C28" s="93"/>
      <c r="D28" s="92"/>
      <c r="E28" s="411"/>
      <c r="F28" s="410"/>
      <c r="G28" s="410"/>
      <c r="H28" s="410"/>
      <c r="I28" s="410"/>
      <c r="J28" s="95" t="s">
        <v>280</v>
      </c>
      <c r="K28" s="98">
        <v>5540390010</v>
      </c>
      <c r="L28" s="84"/>
      <c r="M28" s="97">
        <v>4</v>
      </c>
      <c r="N28" s="97">
        <v>12</v>
      </c>
      <c r="O28" s="99">
        <v>0</v>
      </c>
      <c r="P28" s="308">
        <f>P29</f>
        <v>20000</v>
      </c>
      <c r="Q28" s="308">
        <v>0</v>
      </c>
      <c r="R28" s="309">
        <v>0</v>
      </c>
      <c r="S28" s="81"/>
      <c r="T28" s="65"/>
      <c r="U28" s="65"/>
    </row>
    <row r="29" spans="1:21" ht="33" customHeight="1">
      <c r="A29" s="52"/>
      <c r="B29" s="82"/>
      <c r="C29" s="93"/>
      <c r="D29" s="92"/>
      <c r="E29" s="411"/>
      <c r="F29" s="410"/>
      <c r="G29" s="410"/>
      <c r="H29" s="410"/>
      <c r="I29" s="410"/>
      <c r="J29" s="95" t="s">
        <v>97</v>
      </c>
      <c r="K29" s="98">
        <v>5540390010</v>
      </c>
      <c r="L29" s="84"/>
      <c r="M29" s="97">
        <v>4</v>
      </c>
      <c r="N29" s="97">
        <v>12</v>
      </c>
      <c r="O29" s="99">
        <v>240</v>
      </c>
      <c r="P29" s="308">
        <f>'Приложение 5'!Q106</f>
        <v>20000</v>
      </c>
      <c r="Q29" s="308">
        <v>0</v>
      </c>
      <c r="R29" s="309">
        <v>0</v>
      </c>
      <c r="S29" s="81"/>
      <c r="T29" s="65"/>
      <c r="U29" s="65"/>
    </row>
    <row r="30" spans="1:21" ht="33" customHeight="1">
      <c r="A30" s="52"/>
      <c r="B30" s="82"/>
      <c r="C30" s="93"/>
      <c r="D30" s="92"/>
      <c r="E30" s="411"/>
      <c r="F30" s="410"/>
      <c r="G30" s="410"/>
      <c r="H30" s="410"/>
      <c r="I30" s="410"/>
      <c r="J30" s="95" t="s">
        <v>255</v>
      </c>
      <c r="K30" s="98">
        <v>5540390030</v>
      </c>
      <c r="L30" s="84"/>
      <c r="M30" s="97">
        <v>0</v>
      </c>
      <c r="N30" s="97">
        <v>0</v>
      </c>
      <c r="O30" s="99">
        <v>0</v>
      </c>
      <c r="P30" s="308">
        <f>P33</f>
        <v>20000</v>
      </c>
      <c r="Q30" s="308">
        <v>0</v>
      </c>
      <c r="R30" s="309">
        <v>0</v>
      </c>
      <c r="S30" s="81"/>
      <c r="T30" s="65"/>
      <c r="U30" s="65"/>
    </row>
    <row r="31" spans="1:21" ht="19.5" customHeight="1">
      <c r="A31" s="52"/>
      <c r="B31" s="82"/>
      <c r="C31" s="93"/>
      <c r="D31" s="92"/>
      <c r="E31" s="411"/>
      <c r="F31" s="410"/>
      <c r="G31" s="410"/>
      <c r="H31" s="410"/>
      <c r="I31" s="410"/>
      <c r="J31" s="95" t="s">
        <v>34</v>
      </c>
      <c r="K31" s="98">
        <v>5540390030</v>
      </c>
      <c r="L31" s="84"/>
      <c r="M31" s="97">
        <v>4</v>
      </c>
      <c r="N31" s="97">
        <v>0</v>
      </c>
      <c r="O31" s="99">
        <v>0</v>
      </c>
      <c r="P31" s="308">
        <f>P32</f>
        <v>20000</v>
      </c>
      <c r="Q31" s="308">
        <v>0</v>
      </c>
      <c r="R31" s="309">
        <v>0</v>
      </c>
      <c r="S31" s="81"/>
      <c r="T31" s="65"/>
      <c r="U31" s="65"/>
    </row>
    <row r="32" spans="1:21" ht="21.75" customHeight="1">
      <c r="A32" s="52"/>
      <c r="B32" s="82"/>
      <c r="C32" s="93"/>
      <c r="D32" s="92"/>
      <c r="E32" s="411"/>
      <c r="F32" s="410"/>
      <c r="G32" s="410"/>
      <c r="H32" s="410"/>
      <c r="I32" s="410"/>
      <c r="J32" s="95" t="s">
        <v>280</v>
      </c>
      <c r="K32" s="98">
        <v>5540390030</v>
      </c>
      <c r="L32" s="84"/>
      <c r="M32" s="97">
        <v>4</v>
      </c>
      <c r="N32" s="97">
        <v>12</v>
      </c>
      <c r="O32" s="99">
        <v>0</v>
      </c>
      <c r="P32" s="308">
        <f>P33</f>
        <v>20000</v>
      </c>
      <c r="Q32" s="308">
        <v>0</v>
      </c>
      <c r="R32" s="309">
        <v>0</v>
      </c>
      <c r="S32" s="81"/>
      <c r="T32" s="65"/>
      <c r="U32" s="65"/>
    </row>
    <row r="33" spans="1:21" ht="33" customHeight="1">
      <c r="A33" s="52"/>
      <c r="B33" s="82"/>
      <c r="C33" s="93"/>
      <c r="D33" s="92"/>
      <c r="E33" s="411"/>
      <c r="F33" s="410"/>
      <c r="G33" s="410"/>
      <c r="H33" s="410"/>
      <c r="I33" s="410"/>
      <c r="J33" s="95" t="s">
        <v>97</v>
      </c>
      <c r="K33" s="98">
        <v>5540390030</v>
      </c>
      <c r="L33" s="84"/>
      <c r="M33" s="97">
        <v>4</v>
      </c>
      <c r="N33" s="97">
        <v>12</v>
      </c>
      <c r="O33" s="99">
        <v>240</v>
      </c>
      <c r="P33" s="308">
        <f>'Приложение 5'!Q109</f>
        <v>20000</v>
      </c>
      <c r="Q33" s="308">
        <v>0</v>
      </c>
      <c r="R33" s="309">
        <v>0</v>
      </c>
      <c r="S33" s="81"/>
      <c r="T33" s="65"/>
      <c r="U33" s="65"/>
    </row>
    <row r="34" spans="1:21" ht="33" customHeight="1">
      <c r="A34" s="52"/>
      <c r="B34" s="82"/>
      <c r="C34" s="93"/>
      <c r="D34" s="92"/>
      <c r="E34" s="411"/>
      <c r="F34" s="410"/>
      <c r="G34" s="410"/>
      <c r="H34" s="410"/>
      <c r="I34" s="410"/>
      <c r="J34" s="95" t="s">
        <v>256</v>
      </c>
      <c r="K34" s="98">
        <v>5540390050</v>
      </c>
      <c r="L34" s="84"/>
      <c r="M34" s="97">
        <v>0</v>
      </c>
      <c r="N34" s="97">
        <v>0</v>
      </c>
      <c r="O34" s="99">
        <v>0</v>
      </c>
      <c r="P34" s="308">
        <f>P37</f>
        <v>20000</v>
      </c>
      <c r="Q34" s="308">
        <v>0</v>
      </c>
      <c r="R34" s="309">
        <v>0</v>
      </c>
      <c r="S34" s="81"/>
      <c r="T34" s="65"/>
      <c r="U34" s="65"/>
    </row>
    <row r="35" spans="1:21" ht="18" customHeight="1">
      <c r="A35" s="52"/>
      <c r="B35" s="82"/>
      <c r="C35" s="93"/>
      <c r="D35" s="92"/>
      <c r="E35" s="411"/>
      <c r="F35" s="410"/>
      <c r="G35" s="410"/>
      <c r="H35" s="410"/>
      <c r="I35" s="410"/>
      <c r="J35" s="95" t="s">
        <v>34</v>
      </c>
      <c r="K35" s="306">
        <v>5540390050</v>
      </c>
      <c r="L35" s="84"/>
      <c r="M35" s="97">
        <v>4</v>
      </c>
      <c r="N35" s="97">
        <v>0</v>
      </c>
      <c r="O35" s="99">
        <v>0</v>
      </c>
      <c r="P35" s="308">
        <f>P36</f>
        <v>20000</v>
      </c>
      <c r="Q35" s="308">
        <v>0</v>
      </c>
      <c r="R35" s="309">
        <v>0</v>
      </c>
      <c r="S35" s="81"/>
      <c r="T35" s="65"/>
      <c r="U35" s="65"/>
    </row>
    <row r="36" spans="1:21" ht="19.5" customHeight="1">
      <c r="A36" s="52"/>
      <c r="B36" s="82"/>
      <c r="C36" s="93"/>
      <c r="D36" s="92"/>
      <c r="E36" s="411"/>
      <c r="F36" s="410"/>
      <c r="G36" s="410"/>
      <c r="H36" s="410"/>
      <c r="I36" s="410"/>
      <c r="J36" s="95" t="s">
        <v>280</v>
      </c>
      <c r="K36" s="306">
        <v>5540390050</v>
      </c>
      <c r="L36" s="84"/>
      <c r="M36" s="97">
        <v>4</v>
      </c>
      <c r="N36" s="97">
        <v>12</v>
      </c>
      <c r="O36" s="99">
        <v>0</v>
      </c>
      <c r="P36" s="308">
        <f>P37</f>
        <v>20000</v>
      </c>
      <c r="Q36" s="308">
        <v>0</v>
      </c>
      <c r="R36" s="309">
        <v>0</v>
      </c>
      <c r="S36" s="81"/>
      <c r="T36" s="65"/>
      <c r="U36" s="65"/>
    </row>
    <row r="37" spans="1:21" ht="33" customHeight="1">
      <c r="A37" s="52"/>
      <c r="B37" s="82"/>
      <c r="C37" s="93"/>
      <c r="D37" s="92"/>
      <c r="E37" s="411"/>
      <c r="F37" s="410"/>
      <c r="G37" s="410"/>
      <c r="H37" s="410"/>
      <c r="I37" s="410"/>
      <c r="J37" s="95" t="s">
        <v>97</v>
      </c>
      <c r="K37" s="98">
        <v>5540390050</v>
      </c>
      <c r="L37" s="84"/>
      <c r="M37" s="97">
        <v>4</v>
      </c>
      <c r="N37" s="97">
        <v>12</v>
      </c>
      <c r="O37" s="99">
        <v>240</v>
      </c>
      <c r="P37" s="308">
        <f>'Приложение 5'!Q112</f>
        <v>20000</v>
      </c>
      <c r="Q37" s="308">
        <v>0</v>
      </c>
      <c r="R37" s="309">
        <v>0</v>
      </c>
      <c r="S37" s="81"/>
      <c r="T37" s="65"/>
      <c r="U37" s="65"/>
    </row>
    <row r="38" spans="1:21" ht="31.5" customHeight="1">
      <c r="A38" s="52"/>
      <c r="B38" s="82"/>
      <c r="C38" s="93"/>
      <c r="D38" s="92"/>
      <c r="E38" s="355"/>
      <c r="F38" s="354"/>
      <c r="G38" s="354"/>
      <c r="H38" s="354"/>
      <c r="I38" s="354"/>
      <c r="J38" s="95" t="s">
        <v>275</v>
      </c>
      <c r="K38" s="98">
        <v>5540395310</v>
      </c>
      <c r="L38" s="84">
        <v>503</v>
      </c>
      <c r="M38" s="97">
        <v>0</v>
      </c>
      <c r="N38" s="97">
        <v>0</v>
      </c>
      <c r="O38" s="99">
        <v>0</v>
      </c>
      <c r="P38" s="100">
        <f t="shared" ref="P38:R40" si="2">P39</f>
        <v>30000</v>
      </c>
      <c r="Q38" s="100">
        <f t="shared" si="2"/>
        <v>0</v>
      </c>
      <c r="R38" s="101">
        <f t="shared" si="2"/>
        <v>0</v>
      </c>
      <c r="S38" s="81"/>
      <c r="T38" s="65"/>
      <c r="U38" s="65"/>
    </row>
    <row r="39" spans="1:21" ht="23.25" customHeight="1">
      <c r="A39" s="52"/>
      <c r="B39" s="82"/>
      <c r="C39" s="93"/>
      <c r="D39" s="92"/>
      <c r="E39" s="355"/>
      <c r="F39" s="354"/>
      <c r="G39" s="354"/>
      <c r="H39" s="354"/>
      <c r="I39" s="354"/>
      <c r="J39" s="326" t="s">
        <v>29</v>
      </c>
      <c r="K39" s="98">
        <v>5540395310</v>
      </c>
      <c r="L39" s="84">
        <v>503</v>
      </c>
      <c r="M39" s="97">
        <v>5</v>
      </c>
      <c r="N39" s="97">
        <v>0</v>
      </c>
      <c r="O39" s="99">
        <v>0</v>
      </c>
      <c r="P39" s="308">
        <f t="shared" si="2"/>
        <v>30000</v>
      </c>
      <c r="Q39" s="308">
        <f t="shared" si="2"/>
        <v>0</v>
      </c>
      <c r="R39" s="309">
        <f t="shared" si="2"/>
        <v>0</v>
      </c>
      <c r="S39" s="81"/>
      <c r="T39" s="65"/>
      <c r="U39" s="65"/>
    </row>
    <row r="40" spans="1:21" ht="19.5" customHeight="1">
      <c r="A40" s="52"/>
      <c r="B40" s="82"/>
      <c r="C40" s="93"/>
      <c r="D40" s="92"/>
      <c r="E40" s="355"/>
      <c r="F40" s="354"/>
      <c r="G40" s="354"/>
      <c r="H40" s="354"/>
      <c r="I40" s="354"/>
      <c r="J40" s="95" t="s">
        <v>30</v>
      </c>
      <c r="K40" s="98">
        <v>5540395310</v>
      </c>
      <c r="L40" s="84">
        <v>503</v>
      </c>
      <c r="M40" s="97">
        <v>5</v>
      </c>
      <c r="N40" s="97">
        <v>3</v>
      </c>
      <c r="O40" s="99">
        <v>0</v>
      </c>
      <c r="P40" s="308">
        <f t="shared" si="2"/>
        <v>30000</v>
      </c>
      <c r="Q40" s="308">
        <f t="shared" si="2"/>
        <v>0</v>
      </c>
      <c r="R40" s="309">
        <f t="shared" si="2"/>
        <v>0</v>
      </c>
      <c r="S40" s="81"/>
      <c r="T40" s="65"/>
      <c r="U40" s="65"/>
    </row>
    <row r="41" spans="1:21" ht="33" customHeight="1">
      <c r="A41" s="52"/>
      <c r="B41" s="82"/>
      <c r="C41" s="93"/>
      <c r="D41" s="92"/>
      <c r="E41" s="355"/>
      <c r="F41" s="354"/>
      <c r="G41" s="354"/>
      <c r="H41" s="354"/>
      <c r="I41" s="354"/>
      <c r="J41" s="95" t="s">
        <v>97</v>
      </c>
      <c r="K41" s="98">
        <v>5540395310</v>
      </c>
      <c r="L41" s="84"/>
      <c r="M41" s="97">
        <v>5</v>
      </c>
      <c r="N41" s="97">
        <v>3</v>
      </c>
      <c r="O41" s="99">
        <v>240</v>
      </c>
      <c r="P41" s="308">
        <f>'Приложение 5'!Q120</f>
        <v>30000</v>
      </c>
      <c r="Q41" s="308">
        <f>'Приложение 5'!R120</f>
        <v>0</v>
      </c>
      <c r="R41" s="309">
        <f>'Приложение 5'!S120</f>
        <v>0</v>
      </c>
      <c r="S41" s="81"/>
      <c r="T41" s="65"/>
      <c r="U41" s="65"/>
    </row>
    <row r="42" spans="1:21" ht="18.75" customHeight="1">
      <c r="A42" s="52"/>
      <c r="B42" s="82"/>
      <c r="C42" s="93"/>
      <c r="D42" s="92"/>
      <c r="E42" s="355"/>
      <c r="F42" s="354"/>
      <c r="G42" s="354"/>
      <c r="H42" s="354"/>
      <c r="I42" s="354"/>
      <c r="J42" s="432" t="s">
        <v>291</v>
      </c>
      <c r="K42" s="298">
        <v>5540400000</v>
      </c>
      <c r="L42" s="367">
        <v>801</v>
      </c>
      <c r="M42" s="297">
        <v>0</v>
      </c>
      <c r="N42" s="297">
        <v>0</v>
      </c>
      <c r="O42" s="299">
        <v>0</v>
      </c>
      <c r="P42" s="300">
        <f>P43+P47+P51+P55</f>
        <v>2088615.68</v>
      </c>
      <c r="Q42" s="300">
        <f>Q43+Q47+Q51+Q55</f>
        <v>1607200</v>
      </c>
      <c r="R42" s="301">
        <f>R43+R47+R51+R55</f>
        <v>1567200</v>
      </c>
      <c r="S42" s="81"/>
      <c r="T42" s="65"/>
      <c r="U42" s="65"/>
    </row>
    <row r="43" spans="1:21" ht="51.75" customHeight="1">
      <c r="A43" s="52"/>
      <c r="B43" s="82"/>
      <c r="C43" s="93"/>
      <c r="D43" s="92"/>
      <c r="E43" s="355"/>
      <c r="F43" s="354"/>
      <c r="G43" s="354"/>
      <c r="H43" s="354"/>
      <c r="I43" s="354"/>
      <c r="J43" s="326" t="s">
        <v>113</v>
      </c>
      <c r="K43" s="306">
        <v>5540475080</v>
      </c>
      <c r="L43" s="304">
        <v>801</v>
      </c>
      <c r="M43" s="305">
        <v>0</v>
      </c>
      <c r="N43" s="305">
        <v>0</v>
      </c>
      <c r="O43" s="307">
        <v>0</v>
      </c>
      <c r="P43" s="308">
        <f>P46</f>
        <v>1189200</v>
      </c>
      <c r="Q43" s="308">
        <f>Q46</f>
        <v>1457200</v>
      </c>
      <c r="R43" s="309">
        <f>R46</f>
        <v>1457200</v>
      </c>
      <c r="S43" s="81"/>
      <c r="T43" s="65"/>
      <c r="U43" s="65"/>
    </row>
    <row r="44" spans="1:21" ht="23.25" customHeight="1">
      <c r="A44" s="52"/>
      <c r="B44" s="82"/>
      <c r="C44" s="93"/>
      <c r="D44" s="92"/>
      <c r="E44" s="355"/>
      <c r="F44" s="354"/>
      <c r="G44" s="354"/>
      <c r="H44" s="354"/>
      <c r="I44" s="354"/>
      <c r="J44" s="326" t="s">
        <v>117</v>
      </c>
      <c r="K44" s="98">
        <v>5540475080</v>
      </c>
      <c r="L44" s="84">
        <v>801</v>
      </c>
      <c r="M44" s="97">
        <v>8</v>
      </c>
      <c r="N44" s="97">
        <v>0</v>
      </c>
      <c r="O44" s="99">
        <v>0</v>
      </c>
      <c r="P44" s="308">
        <f t="shared" ref="P44:R45" si="3">P45</f>
        <v>1189200</v>
      </c>
      <c r="Q44" s="308">
        <f t="shared" si="3"/>
        <v>1457200</v>
      </c>
      <c r="R44" s="309">
        <f t="shared" si="3"/>
        <v>1457200</v>
      </c>
      <c r="S44" s="81"/>
      <c r="T44" s="65"/>
      <c r="U44" s="65"/>
    </row>
    <row r="45" spans="1:21" ht="23.25" customHeight="1">
      <c r="A45" s="52"/>
      <c r="B45" s="82"/>
      <c r="C45" s="93"/>
      <c r="D45" s="92"/>
      <c r="E45" s="355"/>
      <c r="F45" s="354"/>
      <c r="G45" s="354"/>
      <c r="H45" s="354"/>
      <c r="I45" s="354"/>
      <c r="J45" s="326" t="s">
        <v>31</v>
      </c>
      <c r="K45" s="98">
        <v>5540475080</v>
      </c>
      <c r="L45" s="84">
        <v>801</v>
      </c>
      <c r="M45" s="97">
        <v>8</v>
      </c>
      <c r="N45" s="97">
        <v>1</v>
      </c>
      <c r="O45" s="99">
        <v>0</v>
      </c>
      <c r="P45" s="308">
        <f t="shared" si="3"/>
        <v>1189200</v>
      </c>
      <c r="Q45" s="308">
        <f t="shared" si="3"/>
        <v>1457200</v>
      </c>
      <c r="R45" s="309">
        <f t="shared" si="3"/>
        <v>1457200</v>
      </c>
      <c r="S45" s="81"/>
      <c r="T45" s="65"/>
      <c r="U45" s="65"/>
    </row>
    <row r="46" spans="1:21" ht="19.5" customHeight="1">
      <c r="A46" s="52"/>
      <c r="B46" s="82"/>
      <c r="C46" s="93"/>
      <c r="D46" s="92"/>
      <c r="E46" s="355"/>
      <c r="F46" s="354"/>
      <c r="G46" s="354"/>
      <c r="H46" s="354"/>
      <c r="I46" s="354"/>
      <c r="J46" s="326" t="s">
        <v>80</v>
      </c>
      <c r="K46" s="98">
        <v>5540475080</v>
      </c>
      <c r="L46" s="84">
        <v>801</v>
      </c>
      <c r="M46" s="97">
        <v>8</v>
      </c>
      <c r="N46" s="97">
        <v>1</v>
      </c>
      <c r="O46" s="99">
        <v>540</v>
      </c>
      <c r="P46" s="308">
        <f>'Приложение 5'!Q128</f>
        <v>1189200</v>
      </c>
      <c r="Q46" s="308">
        <f>'Приложение 5'!R128</f>
        <v>1457200</v>
      </c>
      <c r="R46" s="309">
        <f>'Приложение 5'!S128</f>
        <v>1457200</v>
      </c>
      <c r="S46" s="81"/>
      <c r="T46" s="65"/>
      <c r="U46" s="65"/>
    </row>
    <row r="47" spans="1:21" ht="23.25" customHeight="1">
      <c r="A47" s="52"/>
      <c r="B47" s="82"/>
      <c r="C47" s="93"/>
      <c r="D47" s="92"/>
      <c r="E47" s="355"/>
      <c r="F47" s="354"/>
      <c r="G47" s="354"/>
      <c r="H47" s="354"/>
      <c r="I47" s="354"/>
      <c r="J47" s="326" t="s">
        <v>287</v>
      </c>
      <c r="K47" s="306">
        <v>5540495110</v>
      </c>
      <c r="L47" s="304"/>
      <c r="M47" s="305">
        <v>0</v>
      </c>
      <c r="N47" s="305">
        <v>0</v>
      </c>
      <c r="O47" s="307">
        <v>0</v>
      </c>
      <c r="P47" s="308">
        <f>P50</f>
        <v>330700</v>
      </c>
      <c r="Q47" s="308">
        <f>Q50</f>
        <v>0</v>
      </c>
      <c r="R47" s="309">
        <f>R50</f>
        <v>0</v>
      </c>
      <c r="S47" s="81"/>
      <c r="T47" s="65"/>
      <c r="U47" s="65"/>
    </row>
    <row r="48" spans="1:21" ht="23.25" customHeight="1">
      <c r="A48" s="52"/>
      <c r="B48" s="82"/>
      <c r="C48" s="93"/>
      <c r="D48" s="92"/>
      <c r="E48" s="355"/>
      <c r="F48" s="354"/>
      <c r="G48" s="354"/>
      <c r="H48" s="354"/>
      <c r="I48" s="354"/>
      <c r="J48" s="95" t="s">
        <v>117</v>
      </c>
      <c r="K48" s="98">
        <v>5540495110</v>
      </c>
      <c r="L48" s="84"/>
      <c r="M48" s="305">
        <v>8</v>
      </c>
      <c r="N48" s="305">
        <v>0</v>
      </c>
      <c r="O48" s="307">
        <v>0</v>
      </c>
      <c r="P48" s="308">
        <f t="shared" ref="P48:R49" si="4">P49</f>
        <v>330700</v>
      </c>
      <c r="Q48" s="308">
        <f t="shared" si="4"/>
        <v>0</v>
      </c>
      <c r="R48" s="309">
        <f t="shared" si="4"/>
        <v>0</v>
      </c>
      <c r="S48" s="81"/>
      <c r="T48" s="65"/>
      <c r="U48" s="65"/>
    </row>
    <row r="49" spans="1:21" ht="23.25" customHeight="1">
      <c r="A49" s="52"/>
      <c r="B49" s="82"/>
      <c r="C49" s="93"/>
      <c r="D49" s="92"/>
      <c r="E49" s="355"/>
      <c r="F49" s="354"/>
      <c r="G49" s="354"/>
      <c r="H49" s="354"/>
      <c r="I49" s="354"/>
      <c r="J49" s="95" t="s">
        <v>31</v>
      </c>
      <c r="K49" s="98">
        <v>5540495110</v>
      </c>
      <c r="L49" s="84"/>
      <c r="M49" s="305">
        <v>8</v>
      </c>
      <c r="N49" s="305">
        <v>1</v>
      </c>
      <c r="O49" s="307">
        <v>0</v>
      </c>
      <c r="P49" s="308">
        <f t="shared" si="4"/>
        <v>330700</v>
      </c>
      <c r="Q49" s="308">
        <f t="shared" si="4"/>
        <v>0</v>
      </c>
      <c r="R49" s="309">
        <f t="shared" si="4"/>
        <v>0</v>
      </c>
      <c r="S49" s="81"/>
      <c r="T49" s="65"/>
      <c r="U49" s="65"/>
    </row>
    <row r="50" spans="1:21" ht="33" customHeight="1">
      <c r="A50" s="52"/>
      <c r="B50" s="82"/>
      <c r="C50" s="93"/>
      <c r="D50" s="92"/>
      <c r="E50" s="355"/>
      <c r="F50" s="354"/>
      <c r="G50" s="354"/>
      <c r="H50" s="354"/>
      <c r="I50" s="354"/>
      <c r="J50" s="95" t="s">
        <v>97</v>
      </c>
      <c r="K50" s="98">
        <v>5540495110</v>
      </c>
      <c r="L50" s="84"/>
      <c r="M50" s="97">
        <v>8</v>
      </c>
      <c r="N50" s="97">
        <v>1</v>
      </c>
      <c r="O50" s="99">
        <v>240</v>
      </c>
      <c r="P50" s="308">
        <f>'Приложение 5'!Q130</f>
        <v>330700</v>
      </c>
      <c r="Q50" s="308">
        <f>'Приложение 5'!R130</f>
        <v>0</v>
      </c>
      <c r="R50" s="309">
        <f>'Приложение 5'!S130</f>
        <v>0</v>
      </c>
      <c r="S50" s="81"/>
      <c r="T50" s="65"/>
      <c r="U50" s="65"/>
    </row>
    <row r="51" spans="1:21" ht="34.5" customHeight="1">
      <c r="A51" s="52"/>
      <c r="B51" s="82"/>
      <c r="C51" s="93"/>
      <c r="D51" s="92"/>
      <c r="E51" s="355"/>
      <c r="F51" s="354"/>
      <c r="G51" s="354"/>
      <c r="H51" s="354"/>
      <c r="I51" s="354"/>
      <c r="J51" s="326" t="s">
        <v>288</v>
      </c>
      <c r="K51" s="306">
        <v>5540495220</v>
      </c>
      <c r="L51" s="304">
        <v>801</v>
      </c>
      <c r="M51" s="305">
        <v>0</v>
      </c>
      <c r="N51" s="305">
        <v>0</v>
      </c>
      <c r="O51" s="307">
        <v>0</v>
      </c>
      <c r="P51" s="308">
        <f>P54</f>
        <v>300715.68</v>
      </c>
      <c r="Q51" s="308">
        <f>Q54</f>
        <v>150000</v>
      </c>
      <c r="R51" s="309">
        <f>R54</f>
        <v>110000</v>
      </c>
      <c r="S51" s="81"/>
      <c r="T51" s="65"/>
      <c r="U51" s="65"/>
    </row>
    <row r="52" spans="1:21" ht="23.25" customHeight="1">
      <c r="A52" s="52"/>
      <c r="B52" s="82"/>
      <c r="C52" s="93"/>
      <c r="D52" s="92"/>
      <c r="E52" s="355"/>
      <c r="F52" s="354"/>
      <c r="G52" s="354"/>
      <c r="H52" s="354"/>
      <c r="I52" s="354"/>
      <c r="J52" s="95" t="s">
        <v>117</v>
      </c>
      <c r="K52" s="306">
        <v>5540495220</v>
      </c>
      <c r="L52" s="304"/>
      <c r="M52" s="305">
        <v>8</v>
      </c>
      <c r="N52" s="305">
        <v>0</v>
      </c>
      <c r="O52" s="307">
        <v>0</v>
      </c>
      <c r="P52" s="308">
        <f t="shared" ref="P52:R53" si="5">P53</f>
        <v>300715.68</v>
      </c>
      <c r="Q52" s="308">
        <f t="shared" si="5"/>
        <v>150000</v>
      </c>
      <c r="R52" s="309">
        <f t="shared" si="5"/>
        <v>110000</v>
      </c>
      <c r="S52" s="81"/>
      <c r="T52" s="65"/>
      <c r="U52" s="65"/>
    </row>
    <row r="53" spans="1:21" ht="23.25" customHeight="1">
      <c r="A53" s="52"/>
      <c r="B53" s="82"/>
      <c r="C53" s="93"/>
      <c r="D53" s="92"/>
      <c r="E53" s="355"/>
      <c r="F53" s="354"/>
      <c r="G53" s="354"/>
      <c r="H53" s="354"/>
      <c r="I53" s="354"/>
      <c r="J53" s="95" t="s">
        <v>31</v>
      </c>
      <c r="K53" s="306">
        <v>5540495220</v>
      </c>
      <c r="L53" s="304"/>
      <c r="M53" s="305">
        <v>8</v>
      </c>
      <c r="N53" s="305">
        <v>1</v>
      </c>
      <c r="O53" s="307">
        <v>0</v>
      </c>
      <c r="P53" s="308">
        <f t="shared" si="5"/>
        <v>300715.68</v>
      </c>
      <c r="Q53" s="308">
        <f t="shared" si="5"/>
        <v>150000</v>
      </c>
      <c r="R53" s="309">
        <f t="shared" si="5"/>
        <v>110000</v>
      </c>
      <c r="S53" s="81"/>
      <c r="T53" s="65"/>
      <c r="U53" s="65"/>
    </row>
    <row r="54" spans="1:21" ht="31.5" customHeight="1">
      <c r="A54" s="52"/>
      <c r="B54" s="82"/>
      <c r="C54" s="93"/>
      <c r="D54" s="92"/>
      <c r="E54" s="355"/>
      <c r="F54" s="354"/>
      <c r="G54" s="354"/>
      <c r="H54" s="354"/>
      <c r="I54" s="354"/>
      <c r="J54" s="95" t="s">
        <v>97</v>
      </c>
      <c r="K54" s="306">
        <v>5540495220</v>
      </c>
      <c r="L54" s="304"/>
      <c r="M54" s="305">
        <v>8</v>
      </c>
      <c r="N54" s="305">
        <v>1</v>
      </c>
      <c r="O54" s="307">
        <v>240</v>
      </c>
      <c r="P54" s="308">
        <f>'Приложение 5'!Q133</f>
        <v>300715.68</v>
      </c>
      <c r="Q54" s="308">
        <f>'Приложение 5'!R133</f>
        <v>150000</v>
      </c>
      <c r="R54" s="309">
        <f>'Приложение 5'!S133</f>
        <v>110000</v>
      </c>
      <c r="S54" s="81"/>
      <c r="T54" s="65"/>
      <c r="U54" s="65"/>
    </row>
    <row r="55" spans="1:21" ht="23.25" customHeight="1">
      <c r="A55" s="52"/>
      <c r="B55" s="82"/>
      <c r="C55" s="93"/>
      <c r="D55" s="92"/>
      <c r="E55" s="355"/>
      <c r="F55" s="354"/>
      <c r="G55" s="354"/>
      <c r="H55" s="354"/>
      <c r="I55" s="354"/>
      <c r="J55" s="326" t="s">
        <v>224</v>
      </c>
      <c r="K55" s="306">
        <v>5540497030</v>
      </c>
      <c r="L55" s="304"/>
      <c r="M55" s="305">
        <v>0</v>
      </c>
      <c r="N55" s="305">
        <v>0</v>
      </c>
      <c r="O55" s="307">
        <v>0</v>
      </c>
      <c r="P55" s="308">
        <f>P58</f>
        <v>268000</v>
      </c>
      <c r="Q55" s="308">
        <f>Q58</f>
        <v>0</v>
      </c>
      <c r="R55" s="309">
        <f>R58</f>
        <v>0</v>
      </c>
      <c r="S55" s="81"/>
      <c r="T55" s="65"/>
      <c r="U55" s="65"/>
    </row>
    <row r="56" spans="1:21" ht="23.25" customHeight="1">
      <c r="A56" s="52"/>
      <c r="B56" s="82"/>
      <c r="C56" s="93"/>
      <c r="D56" s="92"/>
      <c r="E56" s="355"/>
      <c r="F56" s="354"/>
      <c r="G56" s="354"/>
      <c r="H56" s="354"/>
      <c r="I56" s="354"/>
      <c r="J56" s="95" t="s">
        <v>117</v>
      </c>
      <c r="K56" s="98">
        <v>5540497030</v>
      </c>
      <c r="L56" s="84">
        <v>801</v>
      </c>
      <c r="M56" s="97">
        <v>8</v>
      </c>
      <c r="N56" s="97">
        <v>0</v>
      </c>
      <c r="O56" s="99">
        <v>0</v>
      </c>
      <c r="P56" s="308">
        <f t="shared" ref="P56:R57" si="6">P57</f>
        <v>268000</v>
      </c>
      <c r="Q56" s="308">
        <f t="shared" si="6"/>
        <v>0</v>
      </c>
      <c r="R56" s="309">
        <f t="shared" si="6"/>
        <v>0</v>
      </c>
      <c r="S56" s="81"/>
      <c r="T56" s="65"/>
      <c r="U56" s="65"/>
    </row>
    <row r="57" spans="1:21" ht="19.5" customHeight="1">
      <c r="A57" s="52"/>
      <c r="B57" s="82"/>
      <c r="C57" s="93"/>
      <c r="D57" s="92"/>
      <c r="E57" s="355"/>
      <c r="F57" s="354"/>
      <c r="G57" s="354"/>
      <c r="H57" s="354"/>
      <c r="I57" s="354"/>
      <c r="J57" s="95" t="s">
        <v>31</v>
      </c>
      <c r="K57" s="98">
        <v>5540497030</v>
      </c>
      <c r="L57" s="84">
        <v>801</v>
      </c>
      <c r="M57" s="97">
        <v>8</v>
      </c>
      <c r="N57" s="97">
        <v>1</v>
      </c>
      <c r="O57" s="99">
        <v>0</v>
      </c>
      <c r="P57" s="308">
        <f t="shared" si="6"/>
        <v>268000</v>
      </c>
      <c r="Q57" s="308">
        <f t="shared" si="6"/>
        <v>0</v>
      </c>
      <c r="R57" s="309">
        <f t="shared" si="6"/>
        <v>0</v>
      </c>
      <c r="S57" s="81"/>
      <c r="T57" s="65"/>
      <c r="U57" s="65"/>
    </row>
    <row r="58" spans="1:21" ht="32.25" customHeight="1">
      <c r="A58" s="52"/>
      <c r="B58" s="82"/>
      <c r="C58" s="93"/>
      <c r="D58" s="92"/>
      <c r="E58" s="355"/>
      <c r="F58" s="354"/>
      <c r="G58" s="354"/>
      <c r="H58" s="354"/>
      <c r="I58" s="354"/>
      <c r="J58" s="95" t="s">
        <v>97</v>
      </c>
      <c r="K58" s="98">
        <v>5540497030</v>
      </c>
      <c r="L58" s="84">
        <v>801</v>
      </c>
      <c r="M58" s="97">
        <v>8</v>
      </c>
      <c r="N58" s="97">
        <v>1</v>
      </c>
      <c r="O58" s="99">
        <v>540</v>
      </c>
      <c r="P58" s="308">
        <f>'Приложение 5'!Q137</f>
        <v>268000</v>
      </c>
      <c r="Q58" s="308">
        <f>'Приложение 5'!R137</f>
        <v>0</v>
      </c>
      <c r="R58" s="309">
        <f>'Приложение 5'!S137</f>
        <v>0</v>
      </c>
      <c r="S58" s="81"/>
      <c r="T58" s="65"/>
      <c r="U58" s="65"/>
    </row>
    <row r="59" spans="1:21" ht="23.25" customHeight="1">
      <c r="A59" s="52"/>
      <c r="B59" s="82"/>
      <c r="C59" s="93"/>
      <c r="D59" s="92"/>
      <c r="E59" s="355"/>
      <c r="F59" s="354"/>
      <c r="G59" s="354"/>
      <c r="H59" s="354"/>
      <c r="I59" s="354"/>
      <c r="J59" s="366" t="s">
        <v>258</v>
      </c>
      <c r="K59" s="298">
        <v>5540500000</v>
      </c>
      <c r="L59" s="367"/>
      <c r="M59" s="297">
        <v>0</v>
      </c>
      <c r="N59" s="297">
        <v>0</v>
      </c>
      <c r="O59" s="299">
        <v>0</v>
      </c>
      <c r="P59" s="300">
        <f>P60+P64+P70+P74+P78+P83</f>
        <v>2389020.11</v>
      </c>
      <c r="Q59" s="300">
        <f>Q60+Q64+Q70+Q74+Q78+Q83</f>
        <v>2194300</v>
      </c>
      <c r="R59" s="301">
        <f>R60+R64+R70+R74+R78+R83</f>
        <v>2341200</v>
      </c>
      <c r="S59" s="81"/>
      <c r="T59" s="65"/>
      <c r="U59" s="65"/>
    </row>
    <row r="60" spans="1:21" ht="23.25" customHeight="1">
      <c r="A60" s="52"/>
      <c r="B60" s="82"/>
      <c r="C60" s="93"/>
      <c r="D60" s="92"/>
      <c r="E60" s="355"/>
      <c r="F60" s="354"/>
      <c r="G60" s="354"/>
      <c r="H60" s="354"/>
      <c r="I60" s="354"/>
      <c r="J60" s="368" t="s">
        <v>89</v>
      </c>
      <c r="K60" s="369">
        <v>5540510010</v>
      </c>
      <c r="L60" s="370">
        <v>102</v>
      </c>
      <c r="M60" s="371">
        <v>0</v>
      </c>
      <c r="N60" s="371">
        <v>0</v>
      </c>
      <c r="O60" s="372">
        <v>0</v>
      </c>
      <c r="P60" s="373">
        <f>P63</f>
        <v>738200</v>
      </c>
      <c r="Q60" s="373">
        <f>Q63</f>
        <v>800000</v>
      </c>
      <c r="R60" s="374">
        <f>R63</f>
        <v>800000</v>
      </c>
      <c r="S60" s="81"/>
      <c r="T60" s="65"/>
      <c r="U60" s="65"/>
    </row>
    <row r="61" spans="1:21" ht="23.25" customHeight="1">
      <c r="A61" s="52"/>
      <c r="B61" s="82"/>
      <c r="C61" s="93"/>
      <c r="D61" s="92"/>
      <c r="E61" s="355"/>
      <c r="F61" s="354"/>
      <c r="G61" s="354"/>
      <c r="H61" s="354"/>
      <c r="I61" s="354"/>
      <c r="J61" s="326" t="s">
        <v>20</v>
      </c>
      <c r="K61" s="98">
        <v>5540510010</v>
      </c>
      <c r="L61" s="84"/>
      <c r="M61" s="97">
        <v>1</v>
      </c>
      <c r="N61" s="97">
        <v>0</v>
      </c>
      <c r="O61" s="99">
        <v>0</v>
      </c>
      <c r="P61" s="308">
        <f t="shared" ref="P61:R62" si="7">P62</f>
        <v>738200</v>
      </c>
      <c r="Q61" s="308">
        <f t="shared" si="7"/>
        <v>800000</v>
      </c>
      <c r="R61" s="309">
        <f t="shared" si="7"/>
        <v>800000</v>
      </c>
      <c r="S61" s="81"/>
      <c r="T61" s="65"/>
      <c r="U61" s="65"/>
    </row>
    <row r="62" spans="1:21" ht="31.5" customHeight="1">
      <c r="A62" s="52"/>
      <c r="B62" s="82"/>
      <c r="C62" s="93"/>
      <c r="D62" s="92"/>
      <c r="E62" s="355"/>
      <c r="F62" s="354"/>
      <c r="G62" s="354"/>
      <c r="H62" s="354"/>
      <c r="I62" s="354"/>
      <c r="J62" s="326" t="s">
        <v>88</v>
      </c>
      <c r="K62" s="98">
        <v>5540510010</v>
      </c>
      <c r="L62" s="84"/>
      <c r="M62" s="97">
        <v>1</v>
      </c>
      <c r="N62" s="97">
        <v>2</v>
      </c>
      <c r="O62" s="99">
        <v>0</v>
      </c>
      <c r="P62" s="308">
        <f t="shared" si="7"/>
        <v>738200</v>
      </c>
      <c r="Q62" s="308">
        <f t="shared" si="7"/>
        <v>800000</v>
      </c>
      <c r="R62" s="309">
        <f t="shared" si="7"/>
        <v>800000</v>
      </c>
      <c r="S62" s="81"/>
      <c r="T62" s="65"/>
      <c r="U62" s="65"/>
    </row>
    <row r="63" spans="1:21" ht="23.25" customHeight="1">
      <c r="A63" s="52"/>
      <c r="B63" s="82"/>
      <c r="C63" s="93"/>
      <c r="D63" s="92"/>
      <c r="E63" s="355"/>
      <c r="F63" s="354"/>
      <c r="G63" s="354"/>
      <c r="H63" s="354"/>
      <c r="I63" s="354"/>
      <c r="J63" s="326" t="s">
        <v>90</v>
      </c>
      <c r="K63" s="98">
        <v>5540510010</v>
      </c>
      <c r="L63" s="84">
        <v>102</v>
      </c>
      <c r="M63" s="97">
        <v>1</v>
      </c>
      <c r="N63" s="97">
        <v>2</v>
      </c>
      <c r="O63" s="99">
        <v>120</v>
      </c>
      <c r="P63" s="308">
        <f>'Приложение 5'!Q16</f>
        <v>738200</v>
      </c>
      <c r="Q63" s="308">
        <f>'Приложение 5'!R16</f>
        <v>800000</v>
      </c>
      <c r="R63" s="309">
        <f>'Приложение 5'!S16</f>
        <v>800000</v>
      </c>
      <c r="S63" s="81"/>
      <c r="T63" s="65"/>
      <c r="U63" s="65"/>
    </row>
    <row r="64" spans="1:21" ht="23.25" customHeight="1">
      <c r="A64" s="52"/>
      <c r="B64" s="82"/>
      <c r="C64" s="93"/>
      <c r="D64" s="92"/>
      <c r="E64" s="355"/>
      <c r="F64" s="354"/>
      <c r="G64" s="354"/>
      <c r="H64" s="354"/>
      <c r="I64" s="354"/>
      <c r="J64" s="368" t="s">
        <v>294</v>
      </c>
      <c r="K64" s="369">
        <v>5540510020</v>
      </c>
      <c r="L64" s="370">
        <v>104</v>
      </c>
      <c r="M64" s="371">
        <v>0</v>
      </c>
      <c r="N64" s="371">
        <v>0</v>
      </c>
      <c r="O64" s="372">
        <v>0</v>
      </c>
      <c r="P64" s="373">
        <f t="shared" ref="P64:R65" si="8">P65</f>
        <v>1238430.1099999999</v>
      </c>
      <c r="Q64" s="373">
        <f t="shared" si="8"/>
        <v>975910</v>
      </c>
      <c r="R64" s="374">
        <f t="shared" si="8"/>
        <v>1117910</v>
      </c>
      <c r="S64" s="81"/>
      <c r="T64" s="65"/>
      <c r="U64" s="65"/>
    </row>
    <row r="65" spans="1:21" ht="23.25" customHeight="1">
      <c r="A65" s="52"/>
      <c r="B65" s="82"/>
      <c r="C65" s="93"/>
      <c r="D65" s="92"/>
      <c r="E65" s="355"/>
      <c r="F65" s="354"/>
      <c r="G65" s="354"/>
      <c r="H65" s="354"/>
      <c r="I65" s="354"/>
      <c r="J65" s="326" t="s">
        <v>20</v>
      </c>
      <c r="K65" s="98">
        <v>5540510020</v>
      </c>
      <c r="L65" s="84">
        <v>104</v>
      </c>
      <c r="M65" s="97">
        <v>1</v>
      </c>
      <c r="N65" s="97">
        <v>0</v>
      </c>
      <c r="O65" s="99">
        <v>0</v>
      </c>
      <c r="P65" s="308">
        <f t="shared" si="8"/>
        <v>1238430.1099999999</v>
      </c>
      <c r="Q65" s="308">
        <f t="shared" si="8"/>
        <v>975910</v>
      </c>
      <c r="R65" s="309">
        <f t="shared" si="8"/>
        <v>1117910</v>
      </c>
      <c r="S65" s="81"/>
      <c r="T65" s="65"/>
      <c r="U65" s="65"/>
    </row>
    <row r="66" spans="1:21" ht="49.5" customHeight="1">
      <c r="A66" s="52"/>
      <c r="B66" s="82"/>
      <c r="C66" s="93"/>
      <c r="D66" s="92"/>
      <c r="E66" s="355"/>
      <c r="F66" s="354"/>
      <c r="G66" s="354"/>
      <c r="H66" s="354"/>
      <c r="I66" s="354"/>
      <c r="J66" s="326" t="s">
        <v>214</v>
      </c>
      <c r="K66" s="98">
        <v>5540510020</v>
      </c>
      <c r="L66" s="84"/>
      <c r="M66" s="97">
        <v>1</v>
      </c>
      <c r="N66" s="97">
        <v>4</v>
      </c>
      <c r="O66" s="99">
        <v>0</v>
      </c>
      <c r="P66" s="308">
        <f>P67+P68+P69</f>
        <v>1238430.1099999999</v>
      </c>
      <c r="Q66" s="308">
        <f>Q67+Q68+Q69</f>
        <v>975910</v>
      </c>
      <c r="R66" s="309">
        <f>R67+R68+R69</f>
        <v>1117910</v>
      </c>
      <c r="S66" s="81"/>
      <c r="T66" s="65"/>
      <c r="U66" s="65"/>
    </row>
    <row r="67" spans="1:21" ht="23.25" customHeight="1">
      <c r="A67" s="52"/>
      <c r="B67" s="82"/>
      <c r="C67" s="93"/>
      <c r="D67" s="92"/>
      <c r="E67" s="355"/>
      <c r="F67" s="354"/>
      <c r="G67" s="354"/>
      <c r="H67" s="354"/>
      <c r="I67" s="354"/>
      <c r="J67" s="326" t="s">
        <v>90</v>
      </c>
      <c r="K67" s="98">
        <v>5540510020</v>
      </c>
      <c r="L67" s="84"/>
      <c r="M67" s="97">
        <v>1</v>
      </c>
      <c r="N67" s="97">
        <v>4</v>
      </c>
      <c r="O67" s="99">
        <v>120</v>
      </c>
      <c r="P67" s="308">
        <f>'Приложение 5'!Q24</f>
        <v>980000</v>
      </c>
      <c r="Q67" s="308">
        <f>'Приложение 5'!R24</f>
        <v>884000</v>
      </c>
      <c r="R67" s="309">
        <f>'Приложение 5'!S24</f>
        <v>980000</v>
      </c>
      <c r="S67" s="81"/>
      <c r="T67" s="65"/>
      <c r="U67" s="65"/>
    </row>
    <row r="68" spans="1:21" ht="29.25" customHeight="1">
      <c r="A68" s="52"/>
      <c r="B68" s="82"/>
      <c r="C68" s="93"/>
      <c r="D68" s="92"/>
      <c r="E68" s="355"/>
      <c r="F68" s="354"/>
      <c r="G68" s="354"/>
      <c r="H68" s="354"/>
      <c r="I68" s="354"/>
      <c r="J68" s="326" t="s">
        <v>92</v>
      </c>
      <c r="K68" s="98">
        <v>5540510020</v>
      </c>
      <c r="L68" s="84">
        <v>104</v>
      </c>
      <c r="M68" s="97">
        <v>1</v>
      </c>
      <c r="N68" s="97">
        <v>4</v>
      </c>
      <c r="O68" s="99" t="s">
        <v>108</v>
      </c>
      <c r="P68" s="308">
        <f>'Приложение 5'!Q27</f>
        <v>224230.11</v>
      </c>
      <c r="Q68" s="308">
        <f>'Приложение 5'!R27</f>
        <v>57710</v>
      </c>
      <c r="R68" s="309">
        <f>'Приложение 5'!S27</f>
        <v>103710</v>
      </c>
      <c r="S68" s="81"/>
      <c r="T68" s="65"/>
      <c r="U68" s="65"/>
    </row>
    <row r="69" spans="1:21" ht="23.25" customHeight="1">
      <c r="A69" s="52"/>
      <c r="B69" s="82"/>
      <c r="C69" s="93"/>
      <c r="D69" s="92"/>
      <c r="E69" s="355"/>
      <c r="F69" s="354"/>
      <c r="G69" s="354"/>
      <c r="H69" s="354"/>
      <c r="I69" s="354"/>
      <c r="J69" s="111" t="s">
        <v>80</v>
      </c>
      <c r="K69" s="98">
        <v>5540510020</v>
      </c>
      <c r="L69" s="84"/>
      <c r="M69" s="97">
        <v>1</v>
      </c>
      <c r="N69" s="97">
        <v>4</v>
      </c>
      <c r="O69" s="99">
        <v>540</v>
      </c>
      <c r="P69" s="308">
        <f>'Приложение 5'!Q31</f>
        <v>34200</v>
      </c>
      <c r="Q69" s="308">
        <f>'Приложение 5'!R31</f>
        <v>34200</v>
      </c>
      <c r="R69" s="309">
        <f>'Приложение 5'!S31</f>
        <v>34200</v>
      </c>
      <c r="S69" s="81"/>
      <c r="T69" s="65"/>
      <c r="U69" s="65"/>
    </row>
    <row r="70" spans="1:21" ht="34.5" customHeight="1">
      <c r="A70" s="52"/>
      <c r="B70" s="82"/>
      <c r="C70" s="93"/>
      <c r="D70" s="92"/>
      <c r="E70" s="355"/>
      <c r="F70" s="354"/>
      <c r="G70" s="354"/>
      <c r="H70" s="354"/>
      <c r="I70" s="354"/>
      <c r="J70" s="376" t="s">
        <v>298</v>
      </c>
      <c r="K70" s="369">
        <v>5540510080</v>
      </c>
      <c r="L70" s="370"/>
      <c r="M70" s="371">
        <v>0</v>
      </c>
      <c r="N70" s="371">
        <v>0</v>
      </c>
      <c r="O70" s="372">
        <v>0</v>
      </c>
      <c r="P70" s="373">
        <f>P73</f>
        <v>18300</v>
      </c>
      <c r="Q70" s="373">
        <f>Q73</f>
        <v>18300</v>
      </c>
      <c r="R70" s="374">
        <f>R73</f>
        <v>18300</v>
      </c>
      <c r="S70" s="81"/>
      <c r="T70" s="65"/>
      <c r="U70" s="65"/>
    </row>
    <row r="71" spans="1:21" ht="23.25" customHeight="1">
      <c r="A71" s="52"/>
      <c r="B71" s="82"/>
      <c r="C71" s="93"/>
      <c r="D71" s="92"/>
      <c r="E71" s="355"/>
      <c r="F71" s="354"/>
      <c r="G71" s="354"/>
      <c r="H71" s="354"/>
      <c r="I71" s="354"/>
      <c r="J71" s="111" t="s">
        <v>20</v>
      </c>
      <c r="K71" s="98">
        <v>5540510080</v>
      </c>
      <c r="L71" s="84"/>
      <c r="M71" s="97">
        <v>1</v>
      </c>
      <c r="N71" s="97">
        <v>0</v>
      </c>
      <c r="O71" s="99">
        <v>0</v>
      </c>
      <c r="P71" s="308">
        <f t="shared" ref="P71:R72" si="9">P72</f>
        <v>18300</v>
      </c>
      <c r="Q71" s="308">
        <f t="shared" si="9"/>
        <v>18300</v>
      </c>
      <c r="R71" s="309">
        <f t="shared" si="9"/>
        <v>18300</v>
      </c>
      <c r="S71" s="81"/>
      <c r="T71" s="65"/>
      <c r="U71" s="65"/>
    </row>
    <row r="72" spans="1:21" ht="32.25" customHeight="1">
      <c r="A72" s="52"/>
      <c r="B72" s="82"/>
      <c r="C72" s="93"/>
      <c r="D72" s="92"/>
      <c r="E72" s="355"/>
      <c r="F72" s="354"/>
      <c r="G72" s="354"/>
      <c r="H72" s="354"/>
      <c r="I72" s="354"/>
      <c r="J72" s="111" t="s">
        <v>138</v>
      </c>
      <c r="K72" s="98">
        <v>5540510080</v>
      </c>
      <c r="L72" s="84"/>
      <c r="M72" s="97">
        <v>1</v>
      </c>
      <c r="N72" s="97">
        <v>6</v>
      </c>
      <c r="O72" s="99">
        <v>0</v>
      </c>
      <c r="P72" s="308">
        <f t="shared" si="9"/>
        <v>18300</v>
      </c>
      <c r="Q72" s="308">
        <f t="shared" si="9"/>
        <v>18300</v>
      </c>
      <c r="R72" s="309">
        <f t="shared" si="9"/>
        <v>18300</v>
      </c>
      <c r="S72" s="81"/>
      <c r="T72" s="65"/>
      <c r="U72" s="65"/>
    </row>
    <row r="73" spans="1:21" ht="23.25" customHeight="1">
      <c r="A73" s="52"/>
      <c r="B73" s="82"/>
      <c r="C73" s="93"/>
      <c r="D73" s="92"/>
      <c r="E73" s="355"/>
      <c r="F73" s="354"/>
      <c r="G73" s="354"/>
      <c r="H73" s="354"/>
      <c r="I73" s="354"/>
      <c r="J73" s="110" t="s">
        <v>80</v>
      </c>
      <c r="K73" s="98">
        <v>5540510080</v>
      </c>
      <c r="L73" s="84"/>
      <c r="M73" s="97">
        <v>1</v>
      </c>
      <c r="N73" s="97">
        <v>6</v>
      </c>
      <c r="O73" s="99">
        <v>540</v>
      </c>
      <c r="P73" s="308">
        <f>'Приложение 5'!Q39</f>
        <v>18300</v>
      </c>
      <c r="Q73" s="308">
        <f>'Приложение 5'!R39</f>
        <v>18300</v>
      </c>
      <c r="R73" s="309">
        <f>'Приложение 5'!S39</f>
        <v>18300</v>
      </c>
      <c r="S73" s="81"/>
      <c r="T73" s="65"/>
      <c r="U73" s="65"/>
    </row>
    <row r="74" spans="1:21" ht="63" customHeight="1">
      <c r="A74" s="52"/>
      <c r="B74" s="82"/>
      <c r="C74" s="93"/>
      <c r="D74" s="92"/>
      <c r="E74" s="355"/>
      <c r="F74" s="354"/>
      <c r="G74" s="354"/>
      <c r="H74" s="354"/>
      <c r="I74" s="354"/>
      <c r="J74" s="375" t="s">
        <v>93</v>
      </c>
      <c r="K74" s="369">
        <v>5540515010</v>
      </c>
      <c r="L74" s="370"/>
      <c r="M74" s="371">
        <v>0</v>
      </c>
      <c r="N74" s="371">
        <v>0</v>
      </c>
      <c r="O74" s="372">
        <v>0</v>
      </c>
      <c r="P74" s="373">
        <f>P77</f>
        <v>264590</v>
      </c>
      <c r="Q74" s="373">
        <f>Q77</f>
        <v>264590</v>
      </c>
      <c r="R74" s="374">
        <f>R77</f>
        <v>264590</v>
      </c>
      <c r="S74" s="81"/>
      <c r="T74" s="65"/>
      <c r="U74" s="65"/>
    </row>
    <row r="75" spans="1:21" ht="23.25" customHeight="1">
      <c r="A75" s="52"/>
      <c r="B75" s="82"/>
      <c r="C75" s="93"/>
      <c r="D75" s="92"/>
      <c r="E75" s="355"/>
      <c r="F75" s="354"/>
      <c r="G75" s="354"/>
      <c r="H75" s="354"/>
      <c r="I75" s="354"/>
      <c r="J75" s="302" t="s">
        <v>20</v>
      </c>
      <c r="K75" s="306">
        <v>5540515010</v>
      </c>
      <c r="L75" s="304"/>
      <c r="M75" s="305">
        <v>1</v>
      </c>
      <c r="N75" s="305">
        <v>0</v>
      </c>
      <c r="O75" s="307">
        <v>0</v>
      </c>
      <c r="P75" s="308">
        <f t="shared" ref="P75:R76" si="10">P76</f>
        <v>264590</v>
      </c>
      <c r="Q75" s="308">
        <f t="shared" si="10"/>
        <v>264590</v>
      </c>
      <c r="R75" s="309">
        <f t="shared" si="10"/>
        <v>264590</v>
      </c>
      <c r="S75" s="81"/>
      <c r="T75" s="65"/>
      <c r="U75" s="65"/>
    </row>
    <row r="76" spans="1:21" ht="33.75" customHeight="1">
      <c r="A76" s="52"/>
      <c r="B76" s="82"/>
      <c r="C76" s="93"/>
      <c r="D76" s="92"/>
      <c r="E76" s="355"/>
      <c r="F76" s="354"/>
      <c r="G76" s="354"/>
      <c r="H76" s="354"/>
      <c r="I76" s="354"/>
      <c r="J76" s="302" t="s">
        <v>214</v>
      </c>
      <c r="K76" s="306">
        <v>5540515010</v>
      </c>
      <c r="L76" s="304"/>
      <c r="M76" s="305">
        <v>1</v>
      </c>
      <c r="N76" s="305">
        <v>4</v>
      </c>
      <c r="O76" s="307">
        <v>0</v>
      </c>
      <c r="P76" s="308">
        <f t="shared" si="10"/>
        <v>264590</v>
      </c>
      <c r="Q76" s="308">
        <f t="shared" si="10"/>
        <v>264590</v>
      </c>
      <c r="R76" s="309">
        <f t="shared" si="10"/>
        <v>264590</v>
      </c>
      <c r="S76" s="81"/>
      <c r="T76" s="65"/>
      <c r="U76" s="65"/>
    </row>
    <row r="77" spans="1:21" ht="23.25" customHeight="1">
      <c r="A77" s="52"/>
      <c r="B77" s="82"/>
      <c r="C77" s="93"/>
      <c r="D77" s="92"/>
      <c r="E77" s="355"/>
      <c r="F77" s="354"/>
      <c r="G77" s="354"/>
      <c r="H77" s="354"/>
      <c r="I77" s="354"/>
      <c r="J77" s="302" t="s">
        <v>80</v>
      </c>
      <c r="K77" s="306">
        <v>5540515010</v>
      </c>
      <c r="L77" s="304"/>
      <c r="M77" s="305">
        <v>1</v>
      </c>
      <c r="N77" s="305">
        <v>4</v>
      </c>
      <c r="O77" s="307">
        <v>540</v>
      </c>
      <c r="P77" s="308">
        <f>'Приложение 5'!Q33</f>
        <v>264590</v>
      </c>
      <c r="Q77" s="308">
        <f>'Приложение 5'!R33</f>
        <v>264590</v>
      </c>
      <c r="R77" s="309">
        <f>'Приложение 5'!S33</f>
        <v>264590</v>
      </c>
      <c r="S77" s="81"/>
      <c r="T77" s="65"/>
      <c r="U77" s="65"/>
    </row>
    <row r="78" spans="1:21" ht="36" customHeight="1">
      <c r="A78" s="52"/>
      <c r="B78" s="82"/>
      <c r="C78" s="93"/>
      <c r="D78" s="92"/>
      <c r="E78" s="355"/>
      <c r="F78" s="354"/>
      <c r="G78" s="354"/>
      <c r="H78" s="354"/>
      <c r="I78" s="354"/>
      <c r="J78" s="377" t="s">
        <v>271</v>
      </c>
      <c r="K78" s="369">
        <v>5540551180</v>
      </c>
      <c r="L78" s="370">
        <v>203</v>
      </c>
      <c r="M78" s="371">
        <v>0</v>
      </c>
      <c r="N78" s="371">
        <v>0</v>
      </c>
      <c r="O78" s="372">
        <v>0</v>
      </c>
      <c r="P78" s="373">
        <f t="shared" ref="P78:R79" si="11">P79</f>
        <v>128500</v>
      </c>
      <c r="Q78" s="373">
        <f t="shared" si="11"/>
        <v>134500</v>
      </c>
      <c r="R78" s="374">
        <f t="shared" si="11"/>
        <v>139400</v>
      </c>
      <c r="S78" s="81"/>
      <c r="T78" s="65"/>
      <c r="U78" s="65"/>
    </row>
    <row r="79" spans="1:21" ht="23.25" customHeight="1">
      <c r="A79" s="52"/>
      <c r="B79" s="82"/>
      <c r="C79" s="93"/>
      <c r="D79" s="92"/>
      <c r="E79" s="355"/>
      <c r="F79" s="354"/>
      <c r="G79" s="354"/>
      <c r="H79" s="354"/>
      <c r="I79" s="354"/>
      <c r="J79" s="357" t="s">
        <v>25</v>
      </c>
      <c r="K79" s="98">
        <v>5540551180</v>
      </c>
      <c r="L79" s="84"/>
      <c r="M79" s="97">
        <v>2</v>
      </c>
      <c r="N79" s="97">
        <v>0</v>
      </c>
      <c r="O79" s="99">
        <v>0</v>
      </c>
      <c r="P79" s="308">
        <f t="shared" si="11"/>
        <v>128500</v>
      </c>
      <c r="Q79" s="308">
        <f t="shared" si="11"/>
        <v>134500</v>
      </c>
      <c r="R79" s="309">
        <f t="shared" si="11"/>
        <v>139400</v>
      </c>
      <c r="S79" s="81"/>
      <c r="T79" s="65"/>
      <c r="U79" s="65"/>
    </row>
    <row r="80" spans="1:21" ht="23.25" customHeight="1">
      <c r="A80" s="52"/>
      <c r="B80" s="82"/>
      <c r="C80" s="93"/>
      <c r="D80" s="92"/>
      <c r="E80" s="355"/>
      <c r="F80" s="354"/>
      <c r="G80" s="354"/>
      <c r="H80" s="354"/>
      <c r="I80" s="354"/>
      <c r="J80" s="357" t="s">
        <v>27</v>
      </c>
      <c r="K80" s="98">
        <v>5540551180</v>
      </c>
      <c r="L80" s="84"/>
      <c r="M80" s="97">
        <v>2</v>
      </c>
      <c r="N80" s="97">
        <v>3</v>
      </c>
      <c r="O80" s="99">
        <v>0</v>
      </c>
      <c r="P80" s="308">
        <f>P81+P82</f>
        <v>128500</v>
      </c>
      <c r="Q80" s="308">
        <f>Q81+Q82</f>
        <v>134500</v>
      </c>
      <c r="R80" s="309">
        <f>R81+R82</f>
        <v>139400</v>
      </c>
      <c r="S80" s="81"/>
      <c r="T80" s="65"/>
      <c r="U80" s="65"/>
    </row>
    <row r="81" spans="1:21" ht="23.25" customHeight="1">
      <c r="A81" s="52"/>
      <c r="B81" s="82"/>
      <c r="C81" s="93"/>
      <c r="D81" s="92"/>
      <c r="E81" s="355"/>
      <c r="F81" s="354"/>
      <c r="G81" s="354"/>
      <c r="H81" s="354"/>
      <c r="I81" s="354"/>
      <c r="J81" s="357" t="s">
        <v>276</v>
      </c>
      <c r="K81" s="98">
        <v>5540551180</v>
      </c>
      <c r="L81" s="84"/>
      <c r="M81" s="97">
        <v>2</v>
      </c>
      <c r="N81" s="97">
        <v>3</v>
      </c>
      <c r="O81" s="99">
        <v>120</v>
      </c>
      <c r="P81" s="308">
        <f>'Приложение 5'!Q60</f>
        <v>128000</v>
      </c>
      <c r="Q81" s="308">
        <f>'Приложение 5'!R60</f>
        <v>133000</v>
      </c>
      <c r="R81" s="309">
        <f>'Приложение 5'!S60</f>
        <v>139000</v>
      </c>
      <c r="S81" s="81"/>
      <c r="T81" s="65"/>
      <c r="U81" s="65"/>
    </row>
    <row r="82" spans="1:21" ht="30" customHeight="1">
      <c r="A82" s="52"/>
      <c r="B82" s="82"/>
      <c r="C82" s="93"/>
      <c r="D82" s="92"/>
      <c r="E82" s="355"/>
      <c r="F82" s="354"/>
      <c r="G82" s="354"/>
      <c r="H82" s="354"/>
      <c r="I82" s="354"/>
      <c r="J82" s="357" t="s">
        <v>97</v>
      </c>
      <c r="K82" s="98">
        <v>5540551180</v>
      </c>
      <c r="L82" s="84">
        <v>203</v>
      </c>
      <c r="M82" s="97">
        <v>2</v>
      </c>
      <c r="N82" s="97">
        <v>3</v>
      </c>
      <c r="O82" s="99">
        <v>240</v>
      </c>
      <c r="P82" s="308">
        <f>'Приложение 5'!Q63</f>
        <v>500</v>
      </c>
      <c r="Q82" s="308">
        <f>'Приложение 5'!R63</f>
        <v>1500</v>
      </c>
      <c r="R82" s="309">
        <f>'Приложение 5'!S63</f>
        <v>400</v>
      </c>
      <c r="S82" s="81"/>
      <c r="T82" s="65"/>
      <c r="U82" s="65"/>
    </row>
    <row r="83" spans="1:21" ht="30" customHeight="1">
      <c r="A83" s="52"/>
      <c r="B83" s="82"/>
      <c r="C83" s="93"/>
      <c r="D83" s="92"/>
      <c r="E83" s="418"/>
      <c r="F83" s="417"/>
      <c r="G83" s="417"/>
      <c r="H83" s="417"/>
      <c r="I83" s="417"/>
      <c r="J83" s="375" t="s">
        <v>259</v>
      </c>
      <c r="K83" s="369">
        <v>5540595100</v>
      </c>
      <c r="L83" s="370"/>
      <c r="M83" s="371">
        <v>0</v>
      </c>
      <c r="N83" s="371">
        <v>0</v>
      </c>
      <c r="O83" s="372">
        <v>0</v>
      </c>
      <c r="P83" s="373">
        <f>P84</f>
        <v>1000</v>
      </c>
      <c r="Q83" s="373">
        <f>Q84</f>
        <v>1000</v>
      </c>
      <c r="R83" s="374">
        <f>R84</f>
        <v>1000</v>
      </c>
      <c r="S83" s="81"/>
      <c r="T83" s="65"/>
      <c r="U83" s="65"/>
    </row>
    <row r="84" spans="1:21" ht="19.5" customHeight="1">
      <c r="A84" s="52"/>
      <c r="B84" s="82"/>
      <c r="C84" s="93"/>
      <c r="D84" s="92"/>
      <c r="E84" s="355"/>
      <c r="F84" s="354"/>
      <c r="G84" s="354"/>
      <c r="H84" s="354"/>
      <c r="I84" s="354"/>
      <c r="J84" s="302" t="s">
        <v>20</v>
      </c>
      <c r="K84" s="306">
        <v>5540595100</v>
      </c>
      <c r="L84" s="304"/>
      <c r="M84" s="305">
        <v>1</v>
      </c>
      <c r="N84" s="305">
        <v>0</v>
      </c>
      <c r="O84" s="307">
        <v>0</v>
      </c>
      <c r="P84" s="308">
        <f>P86</f>
        <v>1000</v>
      </c>
      <c r="Q84" s="308">
        <f>Q86</f>
        <v>1000</v>
      </c>
      <c r="R84" s="309">
        <f>R86</f>
        <v>1000</v>
      </c>
      <c r="S84" s="81"/>
      <c r="T84" s="65"/>
      <c r="U84" s="65"/>
    </row>
    <row r="85" spans="1:21" ht="18.75" customHeight="1">
      <c r="A85" s="52"/>
      <c r="B85" s="82"/>
      <c r="C85" s="93"/>
      <c r="D85" s="92"/>
      <c r="E85" s="355"/>
      <c r="F85" s="354"/>
      <c r="G85" s="354"/>
      <c r="H85" s="354"/>
      <c r="I85" s="354"/>
      <c r="J85" s="110" t="s">
        <v>23</v>
      </c>
      <c r="K85" s="98">
        <v>5540595100</v>
      </c>
      <c r="L85" s="84"/>
      <c r="M85" s="97">
        <v>1</v>
      </c>
      <c r="N85" s="97">
        <v>13</v>
      </c>
      <c r="O85" s="99">
        <v>0</v>
      </c>
      <c r="P85" s="308">
        <f>P86</f>
        <v>1000</v>
      </c>
      <c r="Q85" s="308">
        <f>Q86</f>
        <v>1000</v>
      </c>
      <c r="R85" s="309">
        <f>R86</f>
        <v>1000</v>
      </c>
      <c r="S85" s="81"/>
      <c r="T85" s="65"/>
      <c r="U85" s="65"/>
    </row>
    <row r="86" spans="1:21" ht="18.75" customHeight="1">
      <c r="A86" s="52"/>
      <c r="B86" s="82"/>
      <c r="C86" s="93"/>
      <c r="D86" s="92"/>
      <c r="E86" s="355"/>
      <c r="F86" s="354"/>
      <c r="G86" s="354"/>
      <c r="H86" s="354"/>
      <c r="I86" s="354"/>
      <c r="J86" s="110" t="s">
        <v>110</v>
      </c>
      <c r="K86" s="98">
        <v>5540595100</v>
      </c>
      <c r="L86" s="84"/>
      <c r="M86" s="97">
        <v>1</v>
      </c>
      <c r="N86" s="97">
        <v>13</v>
      </c>
      <c r="O86" s="99">
        <v>850</v>
      </c>
      <c r="P86" s="308">
        <f>'Приложение 5'!Q52</f>
        <v>1000</v>
      </c>
      <c r="Q86" s="308">
        <f>'Приложение 5'!R52</f>
        <v>1000</v>
      </c>
      <c r="R86" s="309">
        <f>'Приложение 5'!S52</f>
        <v>1000</v>
      </c>
      <c r="S86" s="81"/>
      <c r="T86" s="65"/>
      <c r="U86" s="65"/>
    </row>
    <row r="87" spans="1:21" ht="33" hidden="1" customHeight="1">
      <c r="A87" s="52"/>
      <c r="B87" s="82"/>
      <c r="C87" s="93"/>
      <c r="D87" s="91"/>
      <c r="E87" s="94"/>
      <c r="F87" s="95"/>
      <c r="G87" s="672" t="s">
        <v>217</v>
      </c>
      <c r="H87" s="672"/>
      <c r="I87" s="672"/>
      <c r="J87" s="673"/>
      <c r="K87" s="98" t="s">
        <v>218</v>
      </c>
      <c r="L87" s="84">
        <v>409</v>
      </c>
      <c r="M87" s="97">
        <v>0</v>
      </c>
      <c r="N87" s="97">
        <v>0</v>
      </c>
      <c r="O87" s="99">
        <v>0</v>
      </c>
      <c r="P87" s="100">
        <f>P88</f>
        <v>0</v>
      </c>
      <c r="Q87" s="100">
        <v>0</v>
      </c>
      <c r="R87" s="101">
        <v>0</v>
      </c>
      <c r="S87" s="81" t="s">
        <v>103</v>
      </c>
      <c r="T87" s="65"/>
      <c r="U87" s="65"/>
    </row>
    <row r="88" spans="1:21" ht="48.75" hidden="1" customHeight="1">
      <c r="A88" s="52"/>
      <c r="B88" s="82"/>
      <c r="C88" s="93"/>
      <c r="D88" s="91"/>
      <c r="E88" s="94"/>
      <c r="F88" s="95"/>
      <c r="G88" s="672" t="s">
        <v>219</v>
      </c>
      <c r="H88" s="672"/>
      <c r="I88" s="672"/>
      <c r="J88" s="673"/>
      <c r="K88" s="98" t="s">
        <v>148</v>
      </c>
      <c r="L88" s="84">
        <v>409</v>
      </c>
      <c r="M88" s="97">
        <v>0</v>
      </c>
      <c r="N88" s="97">
        <v>0</v>
      </c>
      <c r="O88" s="99">
        <v>0</v>
      </c>
      <c r="P88" s="100">
        <f>P89</f>
        <v>0</v>
      </c>
      <c r="Q88" s="100">
        <v>0</v>
      </c>
      <c r="R88" s="101">
        <v>0</v>
      </c>
      <c r="S88" s="81" t="s">
        <v>103</v>
      </c>
      <c r="T88" s="65"/>
      <c r="U88" s="65"/>
    </row>
    <row r="89" spans="1:21" ht="16.5" hidden="1" customHeight="1">
      <c r="A89" s="52"/>
      <c r="B89" s="82"/>
      <c r="C89" s="93"/>
      <c r="D89" s="91"/>
      <c r="E89" s="94"/>
      <c r="F89" s="95"/>
      <c r="G89" s="672" t="s">
        <v>34</v>
      </c>
      <c r="H89" s="672"/>
      <c r="I89" s="672"/>
      <c r="J89" s="673"/>
      <c r="K89" s="98" t="s">
        <v>148</v>
      </c>
      <c r="L89" s="84">
        <v>409</v>
      </c>
      <c r="M89" s="97">
        <v>4</v>
      </c>
      <c r="N89" s="97">
        <v>0</v>
      </c>
      <c r="O89" s="99">
        <v>0</v>
      </c>
      <c r="P89" s="100">
        <f>P91</f>
        <v>0</v>
      </c>
      <c r="Q89" s="100">
        <v>0</v>
      </c>
      <c r="R89" s="101">
        <v>0</v>
      </c>
      <c r="S89" s="81" t="s">
        <v>103</v>
      </c>
      <c r="T89" s="65"/>
      <c r="U89" s="65"/>
    </row>
    <row r="90" spans="1:21" ht="26.25" hidden="1" customHeight="1">
      <c r="A90" s="52"/>
      <c r="B90" s="82"/>
      <c r="C90" s="93"/>
      <c r="D90" s="91"/>
      <c r="E90" s="94"/>
      <c r="F90" s="95"/>
      <c r="G90" s="672" t="s">
        <v>37</v>
      </c>
      <c r="H90" s="672"/>
      <c r="I90" s="672"/>
      <c r="J90" s="673"/>
      <c r="K90" s="98" t="s">
        <v>148</v>
      </c>
      <c r="L90" s="84">
        <v>409</v>
      </c>
      <c r="M90" s="97">
        <v>4</v>
      </c>
      <c r="N90" s="97">
        <v>9</v>
      </c>
      <c r="O90" s="99">
        <v>0</v>
      </c>
      <c r="P90" s="100">
        <f>'Приложение 5'!Q95</f>
        <v>0</v>
      </c>
      <c r="Q90" s="100">
        <v>0</v>
      </c>
      <c r="R90" s="101">
        <v>0</v>
      </c>
      <c r="S90" s="81" t="s">
        <v>103</v>
      </c>
      <c r="T90" s="65"/>
      <c r="U90" s="65"/>
    </row>
    <row r="91" spans="1:21" ht="38.25" hidden="1" customHeight="1">
      <c r="A91" s="52"/>
      <c r="B91" s="82"/>
      <c r="C91" s="93"/>
      <c r="D91" s="91"/>
      <c r="E91" s="94"/>
      <c r="F91" s="95"/>
      <c r="G91" s="672" t="s">
        <v>97</v>
      </c>
      <c r="H91" s="672"/>
      <c r="I91" s="672"/>
      <c r="J91" s="692"/>
      <c r="K91" s="261" t="s">
        <v>148</v>
      </c>
      <c r="L91" s="262">
        <v>409</v>
      </c>
      <c r="M91" s="263">
        <v>4</v>
      </c>
      <c r="N91" s="263">
        <v>9</v>
      </c>
      <c r="O91" s="264">
        <v>240</v>
      </c>
      <c r="P91" s="265">
        <f>'Приложение 5'!Q96</f>
        <v>0</v>
      </c>
      <c r="Q91" s="265">
        <v>0</v>
      </c>
      <c r="R91" s="266">
        <v>0</v>
      </c>
      <c r="S91" s="81" t="s">
        <v>103</v>
      </c>
      <c r="T91" s="65"/>
      <c r="U91" s="65"/>
    </row>
    <row r="92" spans="1:21" ht="21" customHeight="1">
      <c r="A92" s="52"/>
      <c r="B92" s="82"/>
      <c r="C92" s="93"/>
      <c r="D92" s="91"/>
      <c r="E92" s="94"/>
      <c r="F92" s="95"/>
      <c r="G92" s="690" t="s">
        <v>132</v>
      </c>
      <c r="H92" s="690"/>
      <c r="I92" s="690"/>
      <c r="J92" s="691"/>
      <c r="K92" s="293">
        <v>7700000000</v>
      </c>
      <c r="L92" s="291">
        <v>310</v>
      </c>
      <c r="M92" s="292">
        <v>0</v>
      </c>
      <c r="N92" s="292">
        <v>0</v>
      </c>
      <c r="O92" s="294">
        <v>0</v>
      </c>
      <c r="P92" s="295">
        <f>P96</f>
        <v>5000</v>
      </c>
      <c r="Q92" s="295">
        <f>Q96</f>
        <v>5000</v>
      </c>
      <c r="R92" s="296">
        <f>R96</f>
        <v>5000</v>
      </c>
      <c r="S92" s="81" t="s">
        <v>103</v>
      </c>
      <c r="T92" s="65"/>
      <c r="U92" s="65"/>
    </row>
    <row r="93" spans="1:21" ht="31.5" customHeight="1">
      <c r="A93" s="52"/>
      <c r="B93" s="82"/>
      <c r="C93" s="107"/>
      <c r="D93" s="108"/>
      <c r="E93" s="109"/>
      <c r="F93" s="110"/>
      <c r="G93" s="109"/>
      <c r="H93" s="109"/>
      <c r="I93" s="109"/>
      <c r="J93" s="111" t="s">
        <v>263</v>
      </c>
      <c r="K93" s="98">
        <v>7710000000</v>
      </c>
      <c r="L93" s="84"/>
      <c r="M93" s="97">
        <v>0</v>
      </c>
      <c r="N93" s="97">
        <v>0</v>
      </c>
      <c r="O93" s="99">
        <v>0</v>
      </c>
      <c r="P93" s="100">
        <f t="shared" ref="P93:R95" si="12">P94</f>
        <v>5000</v>
      </c>
      <c r="Q93" s="100">
        <f t="shared" si="12"/>
        <v>5000</v>
      </c>
      <c r="R93" s="101">
        <f t="shared" si="12"/>
        <v>5000</v>
      </c>
      <c r="S93" s="81"/>
      <c r="T93" s="65"/>
      <c r="U93" s="65"/>
    </row>
    <row r="94" spans="1:21" ht="30.75" customHeight="1">
      <c r="A94" s="52"/>
      <c r="B94" s="82"/>
      <c r="C94" s="107"/>
      <c r="D94" s="108"/>
      <c r="E94" s="109"/>
      <c r="F94" s="110"/>
      <c r="G94" s="109"/>
      <c r="H94" s="109"/>
      <c r="I94" s="109"/>
      <c r="J94" s="111" t="s">
        <v>261</v>
      </c>
      <c r="K94" s="98">
        <v>7710000040</v>
      </c>
      <c r="L94" s="84"/>
      <c r="M94" s="97">
        <v>0</v>
      </c>
      <c r="N94" s="97">
        <v>0</v>
      </c>
      <c r="O94" s="99">
        <v>0</v>
      </c>
      <c r="P94" s="100">
        <f t="shared" si="12"/>
        <v>5000</v>
      </c>
      <c r="Q94" s="100">
        <f t="shared" si="12"/>
        <v>5000</v>
      </c>
      <c r="R94" s="101">
        <f t="shared" si="12"/>
        <v>5000</v>
      </c>
      <c r="S94" s="81"/>
      <c r="T94" s="65"/>
      <c r="U94" s="65"/>
    </row>
    <row r="95" spans="1:21" ht="13.5" customHeight="1">
      <c r="A95" s="52"/>
      <c r="B95" s="82"/>
      <c r="C95" s="107"/>
      <c r="D95" s="108"/>
      <c r="E95" s="109"/>
      <c r="F95" s="110"/>
      <c r="G95" s="109"/>
      <c r="H95" s="109"/>
      <c r="I95" s="109"/>
      <c r="J95" s="302" t="s">
        <v>20</v>
      </c>
      <c r="K95" s="98">
        <v>7710000040</v>
      </c>
      <c r="L95" s="84"/>
      <c r="M95" s="97">
        <v>1</v>
      </c>
      <c r="N95" s="97">
        <v>0</v>
      </c>
      <c r="O95" s="99">
        <v>0</v>
      </c>
      <c r="P95" s="100">
        <f t="shared" si="12"/>
        <v>5000</v>
      </c>
      <c r="Q95" s="100">
        <f t="shared" si="12"/>
        <v>5000</v>
      </c>
      <c r="R95" s="101">
        <f t="shared" si="12"/>
        <v>5000</v>
      </c>
      <c r="S95" s="81"/>
      <c r="T95" s="65"/>
      <c r="U95" s="65"/>
    </row>
    <row r="96" spans="1:21" ht="18.75" customHeight="1">
      <c r="A96" s="52"/>
      <c r="B96" s="82"/>
      <c r="C96" s="107"/>
      <c r="D96" s="108"/>
      <c r="E96" s="109"/>
      <c r="F96" s="110"/>
      <c r="G96" s="109"/>
      <c r="H96" s="109"/>
      <c r="I96" s="109"/>
      <c r="J96" s="111" t="s">
        <v>260</v>
      </c>
      <c r="K96" s="98">
        <v>7710000040</v>
      </c>
      <c r="L96" s="84"/>
      <c r="M96" s="97">
        <v>1</v>
      </c>
      <c r="N96" s="97">
        <v>11</v>
      </c>
      <c r="O96" s="99">
        <v>0</v>
      </c>
      <c r="P96" s="100">
        <f>P97</f>
        <v>5000</v>
      </c>
      <c r="Q96" s="100">
        <f>Q97</f>
        <v>5000</v>
      </c>
      <c r="R96" s="101">
        <f>R97</f>
        <v>5000</v>
      </c>
      <c r="S96" s="81"/>
      <c r="T96" s="65"/>
      <c r="U96" s="65"/>
    </row>
    <row r="97" spans="1:21" ht="18.75" customHeight="1" thickBot="1">
      <c r="A97" s="435"/>
      <c r="B97" s="436"/>
      <c r="C97" s="437"/>
      <c r="D97" s="438"/>
      <c r="E97" s="439"/>
      <c r="F97" s="439"/>
      <c r="G97" s="439"/>
      <c r="H97" s="439"/>
      <c r="I97" s="439"/>
      <c r="J97" s="111" t="s">
        <v>262</v>
      </c>
      <c r="K97" s="441">
        <v>7710000040</v>
      </c>
      <c r="L97" s="440"/>
      <c r="M97" s="442">
        <v>1</v>
      </c>
      <c r="N97" s="442">
        <v>11</v>
      </c>
      <c r="O97" s="99">
        <v>870</v>
      </c>
      <c r="P97" s="405">
        <f>'Приложение 5'!Q44</f>
        <v>5000</v>
      </c>
      <c r="Q97" s="405">
        <f>'Приложение 5'!R44</f>
        <v>5000</v>
      </c>
      <c r="R97" s="405">
        <f>'Приложение 5'!S44</f>
        <v>5000</v>
      </c>
      <c r="S97" s="81"/>
      <c r="T97" s="65"/>
      <c r="U97" s="65"/>
    </row>
    <row r="98" spans="1:21" ht="15" customHeight="1" thickBot="1">
      <c r="A98" s="51"/>
      <c r="B98" s="119"/>
      <c r="C98" s="120"/>
      <c r="D98" s="120"/>
      <c r="E98" s="120"/>
      <c r="F98" s="120"/>
      <c r="G98" s="120"/>
      <c r="H98" s="120"/>
      <c r="I98" s="120"/>
      <c r="J98" s="119" t="s">
        <v>115</v>
      </c>
      <c r="K98" s="250"/>
      <c r="L98" s="121">
        <v>0</v>
      </c>
      <c r="M98" s="249"/>
      <c r="N98" s="249"/>
      <c r="O98" s="251"/>
      <c r="P98" s="252">
        <f>P9+P92</f>
        <v>5348247</v>
      </c>
      <c r="Q98" s="252">
        <f>Q9+Q92</f>
        <v>4497500</v>
      </c>
      <c r="R98" s="253">
        <f>R9+R92</f>
        <v>4635400</v>
      </c>
      <c r="S98" s="122" t="s">
        <v>103</v>
      </c>
      <c r="T98" s="65"/>
      <c r="U98" s="65"/>
    </row>
    <row r="99" spans="1:21" ht="11.25" customHeight="1">
      <c r="A99" s="51"/>
      <c r="B99" s="123"/>
      <c r="C99" s="123"/>
      <c r="D99" s="123"/>
      <c r="E99" s="123"/>
      <c r="F99" s="123"/>
      <c r="G99" s="123"/>
      <c r="H99" s="123"/>
      <c r="I99" s="123"/>
      <c r="J99" s="123"/>
      <c r="K99" s="124"/>
      <c r="L99" s="122"/>
      <c r="M99" s="122"/>
      <c r="N99" s="122"/>
      <c r="O99" s="124"/>
      <c r="P99" s="125"/>
      <c r="Q99" s="125"/>
      <c r="R99" s="125"/>
      <c r="S99" s="122" t="s">
        <v>103</v>
      </c>
      <c r="T99" s="65"/>
      <c r="U99" s="65"/>
    </row>
    <row r="100" spans="1:21" ht="12.75" customHeight="1">
      <c r="A100" s="51"/>
      <c r="B100" s="55"/>
      <c r="C100" s="55"/>
      <c r="D100" s="55"/>
      <c r="E100" s="55"/>
      <c r="F100" s="55"/>
      <c r="G100" s="55"/>
      <c r="H100" s="55"/>
      <c r="I100" s="55"/>
      <c r="J100" s="55"/>
      <c r="K100" s="57"/>
      <c r="L100" s="56"/>
      <c r="M100" s="56"/>
      <c r="N100" s="56"/>
      <c r="O100" s="57"/>
      <c r="P100" s="49"/>
      <c r="Q100" s="49"/>
      <c r="R100" s="49"/>
      <c r="S100" s="50"/>
    </row>
    <row r="101" spans="1:21" ht="12.75" customHeight="1">
      <c r="A101" s="51"/>
      <c r="B101" s="55"/>
      <c r="C101" s="55"/>
      <c r="D101" s="55"/>
      <c r="E101" s="55"/>
      <c r="F101" s="55"/>
      <c r="G101" s="55"/>
      <c r="H101" s="55"/>
      <c r="I101" s="55" t="s">
        <v>116</v>
      </c>
      <c r="J101" s="55"/>
      <c r="K101" s="57"/>
      <c r="L101" s="56"/>
      <c r="M101" s="56"/>
      <c r="N101" s="56"/>
      <c r="O101" s="57"/>
      <c r="P101" s="45"/>
      <c r="Q101" s="45"/>
      <c r="R101" s="45"/>
    </row>
    <row r="102" spans="1:21" ht="12.75" customHeight="1">
      <c r="A102" s="51"/>
      <c r="B102" s="55"/>
      <c r="C102" s="55"/>
      <c r="D102" s="55"/>
      <c r="E102" s="55"/>
      <c r="F102" s="55"/>
      <c r="G102" s="55"/>
      <c r="H102" s="55"/>
      <c r="I102" s="55"/>
      <c r="J102" s="55"/>
      <c r="K102" s="57"/>
      <c r="L102" s="56"/>
      <c r="M102" s="56"/>
      <c r="N102" s="56"/>
      <c r="O102" s="57"/>
      <c r="P102" s="45"/>
      <c r="Q102" s="45"/>
      <c r="R102" s="45"/>
    </row>
    <row r="103" spans="1:21" ht="12.75" customHeight="1">
      <c r="A103" s="51"/>
      <c r="B103" s="55"/>
      <c r="C103" s="55"/>
      <c r="D103" s="55"/>
      <c r="E103" s="55"/>
      <c r="F103" s="55"/>
      <c r="G103" s="55"/>
      <c r="H103" s="55"/>
      <c r="I103" s="55" t="s">
        <v>116</v>
      </c>
      <c r="J103" s="55"/>
      <c r="K103" s="57"/>
      <c r="L103" s="56"/>
      <c r="M103" s="56"/>
      <c r="N103" s="56"/>
      <c r="O103" s="57"/>
      <c r="P103" s="45"/>
      <c r="Q103" s="45"/>
      <c r="R103" s="45"/>
    </row>
    <row r="104" spans="1:21" ht="12.75" customHeight="1">
      <c r="A104" s="51"/>
      <c r="B104" s="55"/>
      <c r="C104" s="55"/>
      <c r="D104" s="55"/>
      <c r="E104" s="55"/>
      <c r="F104" s="55"/>
      <c r="G104" s="55"/>
      <c r="H104" s="55"/>
      <c r="I104" s="55"/>
      <c r="J104" s="55"/>
      <c r="K104" s="57"/>
      <c r="L104" s="56"/>
      <c r="M104" s="56"/>
      <c r="N104" s="56"/>
      <c r="O104" s="57"/>
      <c r="P104" s="45"/>
      <c r="Q104" s="45"/>
      <c r="R104" s="45"/>
    </row>
    <row r="105" spans="1:21" ht="12.75" customHeight="1">
      <c r="A105" s="51"/>
      <c r="B105" s="55"/>
      <c r="C105" s="55"/>
      <c r="D105" s="55"/>
      <c r="E105" s="55"/>
      <c r="F105" s="55"/>
      <c r="G105" s="55"/>
      <c r="H105" s="55"/>
      <c r="I105" s="55"/>
      <c r="J105" s="55"/>
      <c r="K105" s="57"/>
      <c r="L105" s="56"/>
      <c r="M105" s="56"/>
      <c r="N105" s="56"/>
      <c r="O105" s="57"/>
      <c r="P105" s="45"/>
      <c r="Q105" s="45"/>
      <c r="R105" s="45"/>
    </row>
    <row r="106" spans="1:21" ht="12.75" customHeight="1">
      <c r="A106" s="51"/>
      <c r="B106" s="55"/>
      <c r="C106" s="55"/>
      <c r="D106" s="55"/>
      <c r="E106" s="55"/>
      <c r="F106" s="55"/>
      <c r="G106" s="55"/>
      <c r="H106" s="55"/>
      <c r="I106" s="55"/>
      <c r="J106" s="55"/>
      <c r="K106" s="57"/>
      <c r="L106" s="56"/>
      <c r="M106" s="56"/>
      <c r="N106" s="56"/>
      <c r="O106" s="57"/>
      <c r="P106" s="45"/>
      <c r="Q106" s="45"/>
      <c r="R106" s="45"/>
    </row>
    <row r="107" spans="1:21" ht="12.75" customHeight="1">
      <c r="A107" s="51"/>
      <c r="B107" s="58"/>
      <c r="C107" s="58"/>
      <c r="D107" s="58"/>
      <c r="E107" s="58"/>
      <c r="F107" s="58"/>
      <c r="G107" s="58"/>
      <c r="H107" s="58"/>
      <c r="I107" s="58"/>
      <c r="J107" s="58"/>
      <c r="K107" s="57"/>
      <c r="L107" s="56"/>
      <c r="M107" s="56"/>
      <c r="N107" s="56"/>
      <c r="O107" s="57"/>
    </row>
  </sheetData>
  <mergeCells count="10">
    <mergeCell ref="B8:J8"/>
    <mergeCell ref="B6:R6"/>
    <mergeCell ref="P1:R4"/>
    <mergeCell ref="G92:J92"/>
    <mergeCell ref="G88:J88"/>
    <mergeCell ref="G89:J89"/>
    <mergeCell ref="G91:J91"/>
    <mergeCell ref="E9:J9"/>
    <mergeCell ref="G87:J87"/>
    <mergeCell ref="G90:J90"/>
  </mergeCells>
  <pageMargins left="0.23622047244094491" right="0.23622047244094491" top="0.74803149606299213" bottom="0.74803149606299213" header="0.31496062992125984" footer="0.31496062992125984"/>
  <pageSetup paperSize="9" scale="48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3"/>
  <sheetViews>
    <sheetView topLeftCell="A2" zoomScaleNormal="100" workbookViewId="0">
      <selection activeCell="A9" sqref="A9:C43"/>
    </sheetView>
  </sheetViews>
  <sheetFormatPr defaultRowHeight="12.75"/>
  <cols>
    <col min="1" max="1" width="25.85546875" customWidth="1"/>
    <col min="2" max="2" width="43.85546875" customWidth="1"/>
    <col min="3" max="3" width="25.7109375" customWidth="1"/>
  </cols>
  <sheetData>
    <row r="1" spans="1:3" hidden="1"/>
    <row r="2" spans="1:3" ht="18.75">
      <c r="A2" s="186"/>
      <c r="B2" s="187"/>
      <c r="C2" s="696" t="s">
        <v>305</v>
      </c>
    </row>
    <row r="3" spans="1:3" ht="18.75">
      <c r="A3" s="186"/>
      <c r="B3" s="187"/>
      <c r="C3" s="696"/>
    </row>
    <row r="4" spans="1:3" ht="18.75">
      <c r="A4" s="186"/>
      <c r="B4" s="187"/>
      <c r="C4" s="696"/>
    </row>
    <row r="5" spans="1:3" ht="11.25" customHeight="1">
      <c r="A5" s="188"/>
      <c r="B5" s="188"/>
      <c r="C5" s="696"/>
    </row>
    <row r="6" spans="1:3" ht="18.75">
      <c r="A6" s="188"/>
      <c r="B6" s="188"/>
      <c r="C6" s="696"/>
    </row>
    <row r="7" spans="1:3" ht="18.75">
      <c r="A7" s="695" t="s">
        <v>265</v>
      </c>
      <c r="B7" s="695"/>
      <c r="C7" s="695"/>
    </row>
    <row r="8" spans="1:3" ht="18.75">
      <c r="A8" s="189"/>
      <c r="B8" s="189"/>
      <c r="C8" s="190" t="s">
        <v>0</v>
      </c>
    </row>
    <row r="9" spans="1:3" ht="30">
      <c r="A9" s="191" t="s">
        <v>173</v>
      </c>
      <c r="B9" s="192" t="s">
        <v>151</v>
      </c>
      <c r="C9" s="191" t="s">
        <v>266</v>
      </c>
    </row>
    <row r="10" spans="1:3" ht="15">
      <c r="A10" s="193">
        <v>1</v>
      </c>
      <c r="B10" s="193">
        <v>2</v>
      </c>
      <c r="C10" s="192">
        <v>3</v>
      </c>
    </row>
    <row r="11" spans="1:3" ht="37.5" customHeight="1">
      <c r="A11" s="194">
        <v>1</v>
      </c>
      <c r="B11" s="195" t="s">
        <v>174</v>
      </c>
      <c r="C11" s="196">
        <f>C12+C13</f>
        <v>1718.2</v>
      </c>
    </row>
    <row r="12" spans="1:3" ht="64.5" customHeight="1">
      <c r="A12" s="197" t="s">
        <v>175</v>
      </c>
      <c r="B12" s="198" t="s">
        <v>176</v>
      </c>
      <c r="C12" s="199">
        <v>1268.2</v>
      </c>
    </row>
    <row r="13" spans="1:3" ht="60.75" customHeight="1">
      <c r="A13" s="197" t="s">
        <v>177</v>
      </c>
      <c r="B13" s="200" t="s">
        <v>178</v>
      </c>
      <c r="C13" s="199">
        <v>450</v>
      </c>
    </row>
    <row r="14" spans="1:3" ht="45" customHeight="1">
      <c r="A14" s="197" t="s">
        <v>179</v>
      </c>
      <c r="B14" s="200" t="s">
        <v>180</v>
      </c>
      <c r="C14" s="199"/>
    </row>
    <row r="15" spans="1:3" ht="18.75" customHeight="1">
      <c r="A15" s="201" t="s">
        <v>181</v>
      </c>
      <c r="B15" s="200" t="s">
        <v>182</v>
      </c>
      <c r="C15" s="199"/>
    </row>
    <row r="16" spans="1:3" ht="15">
      <c r="A16" s="201"/>
      <c r="B16" s="200" t="s">
        <v>183</v>
      </c>
      <c r="C16" s="199"/>
    </row>
    <row r="17" spans="1:3" ht="18" customHeight="1">
      <c r="A17" s="201"/>
      <c r="B17" s="200" t="s">
        <v>184</v>
      </c>
      <c r="C17" s="199"/>
    </row>
    <row r="18" spans="1:3" ht="23.25" customHeight="1">
      <c r="A18" s="201" t="s">
        <v>185</v>
      </c>
      <c r="B18" s="200" t="s">
        <v>186</v>
      </c>
      <c r="C18" s="199"/>
    </row>
    <row r="19" spans="1:3" ht="24" customHeight="1">
      <c r="A19" s="201"/>
      <c r="B19" s="200" t="s">
        <v>183</v>
      </c>
      <c r="C19" s="199"/>
    </row>
    <row r="20" spans="1:3" ht="20.25" customHeight="1">
      <c r="A20" s="201"/>
      <c r="B20" s="200" t="s">
        <v>187</v>
      </c>
      <c r="C20" s="199"/>
    </row>
    <row r="21" spans="1:3" ht="24" customHeight="1">
      <c r="A21" s="201"/>
      <c r="B21" s="200" t="s">
        <v>188</v>
      </c>
      <c r="C21" s="202"/>
    </row>
    <row r="22" spans="1:3" ht="48" customHeight="1">
      <c r="A22" s="197" t="s">
        <v>189</v>
      </c>
      <c r="B22" s="200" t="s">
        <v>190</v>
      </c>
      <c r="C22" s="199"/>
    </row>
    <row r="23" spans="1:3" ht="60">
      <c r="A23" s="197" t="s">
        <v>191</v>
      </c>
      <c r="B23" s="200" t="s">
        <v>192</v>
      </c>
      <c r="C23" s="202"/>
    </row>
    <row r="24" spans="1:3" ht="15">
      <c r="A24" s="197"/>
      <c r="B24" s="200" t="s">
        <v>193</v>
      </c>
      <c r="C24" s="203"/>
    </row>
    <row r="25" spans="1:3" ht="15">
      <c r="A25" s="197"/>
      <c r="B25" s="200" t="s">
        <v>194</v>
      </c>
      <c r="C25" s="204"/>
    </row>
    <row r="26" spans="1:3" ht="23.25" customHeight="1">
      <c r="A26" s="197"/>
      <c r="B26" s="200" t="s">
        <v>195</v>
      </c>
      <c r="C26" s="205"/>
    </row>
    <row r="27" spans="1:3" ht="23.25" customHeight="1">
      <c r="A27" s="194" t="s">
        <v>196</v>
      </c>
      <c r="B27" s="206" t="s">
        <v>197</v>
      </c>
      <c r="C27" s="207"/>
    </row>
    <row r="28" spans="1:3" ht="56.25" customHeight="1">
      <c r="A28" s="197" t="s">
        <v>198</v>
      </c>
      <c r="B28" s="200" t="s">
        <v>199</v>
      </c>
      <c r="C28" s="208">
        <v>2</v>
      </c>
    </row>
    <row r="29" spans="1:3" ht="62.25" customHeight="1">
      <c r="A29" s="197" t="s">
        <v>200</v>
      </c>
      <c r="B29" s="200" t="s">
        <v>201</v>
      </c>
      <c r="C29" s="208">
        <v>1.5</v>
      </c>
    </row>
    <row r="30" spans="1:3" ht="45">
      <c r="A30" s="197" t="s">
        <v>202</v>
      </c>
      <c r="B30" s="200" t="s">
        <v>203</v>
      </c>
      <c r="C30" s="208"/>
    </row>
    <row r="31" spans="1:3" ht="18" customHeight="1">
      <c r="A31" s="201" t="s">
        <v>204</v>
      </c>
      <c r="B31" s="200" t="s">
        <v>182</v>
      </c>
      <c r="C31" s="208"/>
    </row>
    <row r="32" spans="1:3" ht="15">
      <c r="A32" s="201"/>
      <c r="B32" s="200" t="s">
        <v>183</v>
      </c>
      <c r="C32" s="208"/>
    </row>
    <row r="33" spans="1:3" ht="15">
      <c r="A33" s="201"/>
      <c r="B33" s="200" t="s">
        <v>184</v>
      </c>
      <c r="C33" s="208"/>
    </row>
    <row r="34" spans="1:3" ht="21.75" customHeight="1">
      <c r="A34" s="201" t="s">
        <v>205</v>
      </c>
      <c r="B34" s="200" t="s">
        <v>186</v>
      </c>
      <c r="C34" s="208"/>
    </row>
    <row r="35" spans="1:3" ht="20.25" customHeight="1">
      <c r="A35" s="201"/>
      <c r="B35" s="200" t="s">
        <v>183</v>
      </c>
      <c r="C35" s="208"/>
    </row>
    <row r="36" spans="1:3" ht="23.25" customHeight="1">
      <c r="A36" s="201"/>
      <c r="B36" s="200" t="s">
        <v>187</v>
      </c>
      <c r="C36" s="209"/>
    </row>
    <row r="37" spans="1:3" ht="20.25" customHeight="1">
      <c r="A37" s="201"/>
      <c r="B37" s="200" t="s">
        <v>188</v>
      </c>
      <c r="C37" s="209"/>
    </row>
    <row r="38" spans="1:3" ht="50.25" customHeight="1">
      <c r="A38" s="197" t="s">
        <v>206</v>
      </c>
      <c r="B38" s="210" t="s">
        <v>190</v>
      </c>
      <c r="C38" s="209"/>
    </row>
    <row r="39" spans="1:3" ht="63.75" customHeight="1">
      <c r="A39" s="197" t="s">
        <v>207</v>
      </c>
      <c r="B39" s="210" t="s">
        <v>208</v>
      </c>
      <c r="C39" s="209"/>
    </row>
    <row r="40" spans="1:3" ht="15">
      <c r="A40" s="197"/>
      <c r="B40" s="210" t="s">
        <v>193</v>
      </c>
      <c r="C40" s="209"/>
    </row>
    <row r="41" spans="1:3" ht="21" customHeight="1">
      <c r="A41" s="197"/>
      <c r="B41" s="210" t="s">
        <v>194</v>
      </c>
      <c r="C41" s="209"/>
    </row>
    <row r="42" spans="1:3" ht="24" customHeight="1">
      <c r="A42" s="197"/>
      <c r="B42" s="210" t="s">
        <v>195</v>
      </c>
      <c r="C42" s="209"/>
    </row>
    <row r="43" spans="1:3" ht="57" customHeight="1">
      <c r="A43" s="211">
        <v>3</v>
      </c>
      <c r="B43" s="206" t="s">
        <v>209</v>
      </c>
      <c r="C43" s="212">
        <v>537.70000000000005</v>
      </c>
    </row>
  </sheetData>
  <mergeCells count="2">
    <mergeCell ref="A7:C7"/>
    <mergeCell ref="C2:C6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Samsung</cp:lastModifiedBy>
  <cp:lastPrinted>2022-12-20T10:58:11Z</cp:lastPrinted>
  <dcterms:created xsi:type="dcterms:W3CDTF">2010-12-16T03:42:04Z</dcterms:created>
  <dcterms:modified xsi:type="dcterms:W3CDTF">2023-03-31T10:04:51Z</dcterms:modified>
</cp:coreProperties>
</file>