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5" windowWidth="12120" windowHeight="8940" tabRatio="939" activeTab="4"/>
  </bookViews>
  <sheets>
    <sheet name="Прил 1" sheetId="1" r:id="rId1"/>
    <sheet name="Прил 2" sheetId="4" r:id="rId2"/>
    <sheet name="Прил 3" sheetId="3" r:id="rId3"/>
    <sheet name="прил 4" sheetId="8" r:id="rId4"/>
    <sheet name="Прил 5" sheetId="9" r:id="rId5"/>
    <sheet name="Прил 6" sheetId="10" r:id="rId6"/>
    <sheet name="Прил 7 культ." sheetId="12" r:id="rId7"/>
    <sheet name="Прил 7 КСО" sheetId="13" r:id="rId8"/>
    <sheet name="Прил.7 зем.конт " sheetId="21" r:id="rId9"/>
    <sheet name="Прил.7бух." sheetId="22" r:id="rId10"/>
    <sheet name="Прил.7 повыш.з.пл.к " sheetId="25" r:id="rId11"/>
    <sheet name="Прил.7 юрист" sheetId="26" r:id="rId12"/>
    <sheet name="Прил.7 водосн" sheetId="15" r:id="rId13"/>
    <sheet name="прил 8" sheetId="18" r:id="rId14"/>
  </sheets>
  <externalReferences>
    <externalReference r:id="rId15"/>
    <externalReference r:id="rId16"/>
  </externalReferences>
  <definedNames>
    <definedName name="__bookmark_1" localSheetId="5">#REF!</definedName>
    <definedName name="__bookmark_1" localSheetId="8">#REF!</definedName>
    <definedName name="__bookmark_1" localSheetId="10">#REF!</definedName>
    <definedName name="__bookmark_1" localSheetId="11">#REF!</definedName>
    <definedName name="__bookmark_1" localSheetId="9">#REF!</definedName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Print_Area" localSheetId="3">'прил 4'!$A$1:$V$135</definedName>
    <definedName name="_xlnm.Print_Area" localSheetId="5">'Прил 6'!$D$1:$S$119</definedName>
  </definedNames>
  <calcPr calcId="125725"/>
</workbook>
</file>

<file path=xl/calcChain.xml><?xml version="1.0" encoding="utf-8"?>
<calcChain xmlns="http://schemas.openxmlformats.org/spreadsheetml/2006/main">
  <c r="S24" i="9"/>
  <c r="S23"/>
  <c r="R24"/>
  <c r="R23"/>
  <c r="Q24"/>
  <c r="Q23"/>
  <c r="Q130"/>
  <c r="Q129"/>
  <c r="Q128"/>
  <c r="Q127"/>
  <c r="Q126"/>
  <c r="R76" i="10"/>
  <c r="R75" s="1"/>
  <c r="R74" s="1"/>
  <c r="Q76"/>
  <c r="Q73" s="1"/>
  <c r="P76"/>
  <c r="P112"/>
  <c r="P26"/>
  <c r="R97" i="8"/>
  <c r="V40"/>
  <c r="V39"/>
  <c r="V38" s="1"/>
  <c r="T40"/>
  <c r="T39"/>
  <c r="T38" s="1"/>
  <c r="R45"/>
  <c r="R40"/>
  <c r="R35" s="1"/>
  <c r="S47" i="9"/>
  <c r="S46"/>
  <c r="S45"/>
  <c r="S48"/>
  <c r="R48"/>
  <c r="R47"/>
  <c r="R46"/>
  <c r="R45"/>
  <c r="Q54"/>
  <c r="P111" i="10"/>
  <c r="S42" i="9"/>
  <c r="R42"/>
  <c r="Q111"/>
  <c r="C68" i="4"/>
  <c r="Q48" i="9"/>
  <c r="Q47"/>
  <c r="Q46"/>
  <c r="Q45"/>
  <c r="R9" i="10"/>
  <c r="Q9"/>
  <c r="Q145" i="9"/>
  <c r="P49" i="10" s="1"/>
  <c r="S33" i="9"/>
  <c r="S32" s="1"/>
  <c r="S21" s="1"/>
  <c r="S20" s="1"/>
  <c r="R33"/>
  <c r="R31" s="1"/>
  <c r="Q33"/>
  <c r="R28" i="8"/>
  <c r="R27"/>
  <c r="V30"/>
  <c r="V29"/>
  <c r="R34" i="9"/>
  <c r="Q35"/>
  <c r="P80" i="10" s="1"/>
  <c r="P79" s="1"/>
  <c r="P78" s="1"/>
  <c r="P77" s="1"/>
  <c r="S37" i="9"/>
  <c r="R84" i="10"/>
  <c r="R37" i="9"/>
  <c r="Q84" i="10"/>
  <c r="Q37" i="9"/>
  <c r="Q36"/>
  <c r="S145"/>
  <c r="R49" i="10"/>
  <c r="R145" i="9"/>
  <c r="Q49" i="10"/>
  <c r="Q154" i="9"/>
  <c r="P61" i="10" s="1"/>
  <c r="T97" i="8"/>
  <c r="Q26" i="10"/>
  <c r="N39" i="8"/>
  <c r="Q150" i="9"/>
  <c r="Q25"/>
  <c r="Q28"/>
  <c r="C11" i="18"/>
  <c r="F11" i="15"/>
  <c r="F12"/>
  <c r="E11"/>
  <c r="C13" i="26"/>
  <c r="F13"/>
  <c r="E13"/>
  <c r="D13"/>
  <c r="E12" i="21"/>
  <c r="D27" i="4"/>
  <c r="E27"/>
  <c r="D25"/>
  <c r="E25"/>
  <c r="E20"/>
  <c r="E19"/>
  <c r="S102" i="9"/>
  <c r="D23" i="4"/>
  <c r="E23"/>
  <c r="D21"/>
  <c r="E21"/>
  <c r="Q117" i="9"/>
  <c r="P31" i="10"/>
  <c r="P30" s="1"/>
  <c r="P29" s="1"/>
  <c r="P28" s="1"/>
  <c r="Q119" i="9"/>
  <c r="Q120"/>
  <c r="P35" i="10"/>
  <c r="C62" i="4"/>
  <c r="F13" i="25"/>
  <c r="E13"/>
  <c r="C13"/>
  <c r="D13"/>
  <c r="P72" i="10"/>
  <c r="R61"/>
  <c r="R60"/>
  <c r="R59" s="1"/>
  <c r="Q61"/>
  <c r="Q60" s="1"/>
  <c r="Q59" s="1"/>
  <c r="Q16"/>
  <c r="Q15"/>
  <c r="Q14" s="1"/>
  <c r="Q13" s="1"/>
  <c r="S85" i="9"/>
  <c r="R20" i="10"/>
  <c r="R19"/>
  <c r="R18"/>
  <c r="R17"/>
  <c r="R85" i="9"/>
  <c r="Q20" i="10"/>
  <c r="Q85" i="9"/>
  <c r="R78" i="8"/>
  <c r="R77"/>
  <c r="R72"/>
  <c r="R71" s="1"/>
  <c r="F12" i="12"/>
  <c r="E12"/>
  <c r="D12"/>
  <c r="R117" i="10"/>
  <c r="R116"/>
  <c r="R115"/>
  <c r="R114"/>
  <c r="Q117"/>
  <c r="Q113"/>
  <c r="P117"/>
  <c r="P113"/>
  <c r="S146" i="9"/>
  <c r="R146"/>
  <c r="S147"/>
  <c r="R53" i="10"/>
  <c r="R50" s="1"/>
  <c r="R147" i="9"/>
  <c r="Q53" i="10"/>
  <c r="S150" i="9"/>
  <c r="R57" i="10"/>
  <c r="R56" s="1"/>
  <c r="R55" s="1"/>
  <c r="R150" i="9"/>
  <c r="Q57" i="10"/>
  <c r="Q54" s="1"/>
  <c r="Q45" s="1"/>
  <c r="S39" i="9"/>
  <c r="S38"/>
  <c r="R39"/>
  <c r="Q98" i="10"/>
  <c r="Q39" i="9"/>
  <c r="R34" i="8"/>
  <c r="R33"/>
  <c r="S87" i="9"/>
  <c r="G22" i="3"/>
  <c r="S91" i="9"/>
  <c r="S90"/>
  <c r="R16" i="10"/>
  <c r="R15"/>
  <c r="R14" s="1"/>
  <c r="R13" s="1"/>
  <c r="R87" i="9"/>
  <c r="F22" i="3"/>
  <c r="R91" i="9"/>
  <c r="R90"/>
  <c r="R88"/>
  <c r="Q87"/>
  <c r="D22" i="3"/>
  <c r="Q91" i="9"/>
  <c r="R83" i="8"/>
  <c r="R80"/>
  <c r="R79"/>
  <c r="S136" i="9"/>
  <c r="S135"/>
  <c r="S137"/>
  <c r="R44" i="10"/>
  <c r="R43"/>
  <c r="R42"/>
  <c r="R41"/>
  <c r="R40"/>
  <c r="Q136" i="9"/>
  <c r="Q135"/>
  <c r="Q137"/>
  <c r="P44" i="10"/>
  <c r="P43"/>
  <c r="P42" s="1"/>
  <c r="P41" s="1"/>
  <c r="P40" s="1"/>
  <c r="Q146" i="9"/>
  <c r="Q147"/>
  <c r="R127" i="8"/>
  <c r="R126"/>
  <c r="P57" i="10"/>
  <c r="P56"/>
  <c r="P55" s="1"/>
  <c r="F12" i="22"/>
  <c r="E12"/>
  <c r="V51" i="8"/>
  <c r="V50"/>
  <c r="V49"/>
  <c r="V48" s="1"/>
  <c r="V47" s="1"/>
  <c r="T51"/>
  <c r="T46"/>
  <c r="R51"/>
  <c r="R50"/>
  <c r="R49" s="1"/>
  <c r="R48" s="1"/>
  <c r="R47" s="1"/>
  <c r="V95"/>
  <c r="S114" i="9"/>
  <c r="S123"/>
  <c r="S122"/>
  <c r="R114"/>
  <c r="R123"/>
  <c r="R122"/>
  <c r="Q123"/>
  <c r="P39" i="10"/>
  <c r="P36" s="1"/>
  <c r="S56" i="9"/>
  <c r="G16" i="3"/>
  <c r="S60" i="9"/>
  <c r="S59"/>
  <c r="R56"/>
  <c r="F16" i="3"/>
  <c r="R60" i="9"/>
  <c r="R59"/>
  <c r="Q56"/>
  <c r="D16" i="3"/>
  <c r="Q60" i="9"/>
  <c r="Q59"/>
  <c r="S62"/>
  <c r="G17" i="3"/>
  <c r="R62" i="9"/>
  <c r="F17" i="3"/>
  <c r="Q62" i="9"/>
  <c r="D17" i="3"/>
  <c r="R137" i="9"/>
  <c r="R136"/>
  <c r="R135"/>
  <c r="S153"/>
  <c r="R153"/>
  <c r="Q153"/>
  <c r="C71" i="4"/>
  <c r="C70"/>
  <c r="E68"/>
  <c r="D68"/>
  <c r="E67"/>
  <c r="D67"/>
  <c r="C67"/>
  <c r="E65"/>
  <c r="E64"/>
  <c r="D64"/>
  <c r="D54"/>
  <c r="D53"/>
  <c r="C64"/>
  <c r="E60"/>
  <c r="C60"/>
  <c r="E58"/>
  <c r="D58"/>
  <c r="C58"/>
  <c r="E56"/>
  <c r="E55"/>
  <c r="E54"/>
  <c r="E53"/>
  <c r="D56"/>
  <c r="C56"/>
  <c r="D55"/>
  <c r="E51"/>
  <c r="E50"/>
  <c r="E49"/>
  <c r="D51"/>
  <c r="D50"/>
  <c r="D49"/>
  <c r="C51"/>
  <c r="C50"/>
  <c r="C49"/>
  <c r="E47"/>
  <c r="E46"/>
  <c r="E45"/>
  <c r="E41"/>
  <c r="D47"/>
  <c r="D46"/>
  <c r="D45"/>
  <c r="C47"/>
  <c r="C46"/>
  <c r="C45"/>
  <c r="E43"/>
  <c r="E42"/>
  <c r="D43"/>
  <c r="D41"/>
  <c r="D42"/>
  <c r="C43"/>
  <c r="C42"/>
  <c r="C41"/>
  <c r="E39"/>
  <c r="E38"/>
  <c r="E37"/>
  <c r="D39"/>
  <c r="D38"/>
  <c r="D37"/>
  <c r="C39"/>
  <c r="C38"/>
  <c r="E35"/>
  <c r="E34"/>
  <c r="E29"/>
  <c r="D35"/>
  <c r="D34"/>
  <c r="D29"/>
  <c r="C35"/>
  <c r="C34"/>
  <c r="C29"/>
  <c r="C27"/>
  <c r="C25"/>
  <c r="C23"/>
  <c r="C21"/>
  <c r="E16"/>
  <c r="D16"/>
  <c r="C16"/>
  <c r="E14"/>
  <c r="E13"/>
  <c r="E12"/>
  <c r="D14"/>
  <c r="D13"/>
  <c r="D12"/>
  <c r="D11"/>
  <c r="D10"/>
  <c r="E12" i="1"/>
  <c r="E11" s="1"/>
  <c r="E10" s="1"/>
  <c r="E9" s="1"/>
  <c r="C14" i="4"/>
  <c r="C13"/>
  <c r="C12"/>
  <c r="D16" i="1"/>
  <c r="D15" s="1"/>
  <c r="D14" s="1"/>
  <c r="D13" s="1"/>
  <c r="D12"/>
  <c r="D11" s="1"/>
  <c r="D10" s="1"/>
  <c r="D9" s="1"/>
  <c r="D12" i="22"/>
  <c r="C12"/>
  <c r="F12" i="21"/>
  <c r="D12"/>
  <c r="C12"/>
  <c r="S104" i="9"/>
  <c r="R25" i="10"/>
  <c r="R104" i="9"/>
  <c r="Q25" i="10"/>
  <c r="Q24" s="1"/>
  <c r="Q23" s="1"/>
  <c r="Q22" s="1"/>
  <c r="Q21" s="1"/>
  <c r="Q104" i="9"/>
  <c r="Q103"/>
  <c r="V130" i="8"/>
  <c r="T130"/>
  <c r="S112" i="9"/>
  <c r="S111"/>
  <c r="S28"/>
  <c r="R71" i="10"/>
  <c r="R28" i="9"/>
  <c r="Q71" i="10"/>
  <c r="P103"/>
  <c r="P101"/>
  <c r="P100" s="1"/>
  <c r="P99" s="1"/>
  <c r="S25" i="9"/>
  <c r="R70" i="10"/>
  <c r="R69" s="1"/>
  <c r="R68" s="1"/>
  <c r="R67" s="1"/>
  <c r="R25" i="9"/>
  <c r="T24" i="8"/>
  <c r="R17" i="9"/>
  <c r="Q66" i="10"/>
  <c r="Q65"/>
  <c r="F12" i="13"/>
  <c r="E12"/>
  <c r="D12"/>
  <c r="E12" i="15"/>
  <c r="D12"/>
  <c r="C12"/>
  <c r="C12" i="13"/>
  <c r="C12" i="12"/>
  <c r="N92" i="8"/>
  <c r="V93"/>
  <c r="V92" s="1"/>
  <c r="T93"/>
  <c r="T92" s="1"/>
  <c r="R93"/>
  <c r="R92" s="1"/>
  <c r="V28"/>
  <c r="V27" s="1"/>
  <c r="T28"/>
  <c r="T27" s="1"/>
  <c r="V32"/>
  <c r="V31" s="1"/>
  <c r="T32"/>
  <c r="T31" s="1"/>
  <c r="V56"/>
  <c r="V52" s="1"/>
  <c r="T56"/>
  <c r="T55" s="1"/>
  <c r="T54" s="1"/>
  <c r="T53" s="1"/>
  <c r="R56"/>
  <c r="R52" s="1"/>
  <c r="V65"/>
  <c r="T65"/>
  <c r="R65"/>
  <c r="V75"/>
  <c r="V74"/>
  <c r="T75"/>
  <c r="R75"/>
  <c r="R74" s="1"/>
  <c r="V125"/>
  <c r="V124" s="1"/>
  <c r="T125"/>
  <c r="T124" s="1"/>
  <c r="R125"/>
  <c r="R124" s="1"/>
  <c r="R123" s="1"/>
  <c r="S96" i="9"/>
  <c r="S95"/>
  <c r="S94"/>
  <c r="S93"/>
  <c r="R96"/>
  <c r="R95"/>
  <c r="R94"/>
  <c r="R93"/>
  <c r="Q96"/>
  <c r="Q95"/>
  <c r="Q94"/>
  <c r="Q93"/>
  <c r="S31"/>
  <c r="S66"/>
  <c r="S65"/>
  <c r="S64"/>
  <c r="R66"/>
  <c r="Q94" i="10"/>
  <c r="Q66" i="9"/>
  <c r="Q65"/>
  <c r="Q64"/>
  <c r="S36"/>
  <c r="R36"/>
  <c r="S74"/>
  <c r="S73"/>
  <c r="S72"/>
  <c r="R74"/>
  <c r="Q88" i="10"/>
  <c r="R89"/>
  <c r="Q89"/>
  <c r="R144" i="9"/>
  <c r="R143" s="1"/>
  <c r="Q77"/>
  <c r="P89" i="10"/>
  <c r="Q74" i="9"/>
  <c r="P88" i="10"/>
  <c r="P87" s="1"/>
  <c r="P86" s="1"/>
  <c r="P85" s="1"/>
  <c r="S17" i="9"/>
  <c r="R66" i="10"/>
  <c r="E8" i="3"/>
  <c r="E25"/>
  <c r="E28"/>
  <c r="E30" s="1"/>
  <c r="E23"/>
  <c r="E18"/>
  <c r="E20"/>
  <c r="P16" i="10"/>
  <c r="P102"/>
  <c r="Q38" i="9"/>
  <c r="S84"/>
  <c r="G21" i="3"/>
  <c r="G20" s="1"/>
  <c r="V78" i="8"/>
  <c r="V77" s="1"/>
  <c r="V72" s="1"/>
  <c r="V129"/>
  <c r="V128" s="1"/>
  <c r="T129"/>
  <c r="T128" s="1"/>
  <c r="V83"/>
  <c r="V80" s="1"/>
  <c r="V79" s="1"/>
  <c r="T34"/>
  <c r="T33"/>
  <c r="R38" i="9"/>
  <c r="T127" i="8"/>
  <c r="T126" s="1"/>
  <c r="V127"/>
  <c r="V126" s="1"/>
  <c r="P20" i="10"/>
  <c r="P19" s="1"/>
  <c r="P18" s="1"/>
  <c r="P17" s="1"/>
  <c r="P70"/>
  <c r="R129" i="8"/>
  <c r="R128"/>
  <c r="Q70" i="10"/>
  <c r="S149" i="9"/>
  <c r="R149"/>
  <c r="S88"/>
  <c r="S103"/>
  <c r="R90" i="8"/>
  <c r="R89" s="1"/>
  <c r="R88" s="1"/>
  <c r="Q149" i="9"/>
  <c r="V34" i="8"/>
  <c r="V33"/>
  <c r="R65" i="9"/>
  <c r="R64"/>
  <c r="Q84"/>
  <c r="Q83"/>
  <c r="D21" i="3"/>
  <c r="R54" i="10"/>
  <c r="R118" i="8"/>
  <c r="R117"/>
  <c r="V118"/>
  <c r="V117"/>
  <c r="R98" i="10"/>
  <c r="R95"/>
  <c r="T118" i="8"/>
  <c r="T117"/>
  <c r="R105"/>
  <c r="R104"/>
  <c r="Q134" i="9"/>
  <c r="Q133"/>
  <c r="Q132"/>
  <c r="D27" i="3"/>
  <c r="R116" i="8"/>
  <c r="R114"/>
  <c r="R113" s="1"/>
  <c r="Q116" i="9"/>
  <c r="R101" i="8"/>
  <c r="R100"/>
  <c r="R103"/>
  <c r="R102"/>
  <c r="T78"/>
  <c r="T77"/>
  <c r="T72" s="1"/>
  <c r="R84" i="9"/>
  <c r="F21" i="3"/>
  <c r="F20"/>
  <c r="T83" i="8"/>
  <c r="T80"/>
  <c r="T79" s="1"/>
  <c r="Q88" i="9"/>
  <c r="V18" i="8"/>
  <c r="V17"/>
  <c r="V16" s="1"/>
  <c r="R16" i="9"/>
  <c r="R15"/>
  <c r="R12"/>
  <c r="T18" i="8"/>
  <c r="T17" s="1"/>
  <c r="T16" s="1"/>
  <c r="V25"/>
  <c r="R24"/>
  <c r="P71" i="10"/>
  <c r="Q58"/>
  <c r="T25" i="8"/>
  <c r="T23" s="1"/>
  <c r="T22" s="1"/>
  <c r="Q101" i="9"/>
  <c r="Q100"/>
  <c r="Q99"/>
  <c r="P25" i="10"/>
  <c r="P24" s="1"/>
  <c r="P23" s="1"/>
  <c r="P22" s="1"/>
  <c r="P21" s="1"/>
  <c r="P116"/>
  <c r="P115"/>
  <c r="P114" s="1"/>
  <c r="V46" i="8"/>
  <c r="R46"/>
  <c r="R103" i="9"/>
  <c r="R72" i="10"/>
  <c r="Q32" i="9"/>
  <c r="R80" i="10"/>
  <c r="R79"/>
  <c r="R78" s="1"/>
  <c r="R77" s="1"/>
  <c r="F11" i="3"/>
  <c r="C55" i="4"/>
  <c r="C54"/>
  <c r="C53"/>
  <c r="D20"/>
  <c r="R102" i="9"/>
  <c r="T90" i="8" s="1"/>
  <c r="D19" i="4"/>
  <c r="C20"/>
  <c r="C19"/>
  <c r="Q17" i="9"/>
  <c r="D9" i="3"/>
  <c r="V24" i="8"/>
  <c r="V23" s="1"/>
  <c r="V22" s="1"/>
  <c r="Q115" i="9"/>
  <c r="Q114"/>
  <c r="R58"/>
  <c r="R57"/>
  <c r="Q44" i="10"/>
  <c r="Q43"/>
  <c r="Q42" s="1"/>
  <c r="Q41" s="1"/>
  <c r="Q40" s="1"/>
  <c r="P53"/>
  <c r="P52" s="1"/>
  <c r="P51" s="1"/>
  <c r="P98"/>
  <c r="P97"/>
  <c r="P96" s="1"/>
  <c r="Q143" i="9"/>
  <c r="Q142" s="1"/>
  <c r="Q122"/>
  <c r="Q72" i="10"/>
  <c r="P38"/>
  <c r="P37"/>
  <c r="S34" i="9"/>
  <c r="R52" i="10"/>
  <c r="R51" s="1"/>
  <c r="S144" i="9"/>
  <c r="S143" s="1"/>
  <c r="Q144"/>
  <c r="R131" i="8"/>
  <c r="R130"/>
  <c r="R32" i="9"/>
  <c r="R21"/>
  <c r="Q56" i="10"/>
  <c r="Q55"/>
  <c r="R58"/>
  <c r="Q116"/>
  <c r="Q115" s="1"/>
  <c r="Q114" s="1"/>
  <c r="Q80"/>
  <c r="Q79"/>
  <c r="Q78" s="1"/>
  <c r="Q77" s="1"/>
  <c r="P75"/>
  <c r="P74"/>
  <c r="P73"/>
  <c r="R30" i="8"/>
  <c r="R29" s="1"/>
  <c r="T30"/>
  <c r="T29" s="1"/>
  <c r="Q141" i="9"/>
  <c r="Q140" s="1"/>
  <c r="R113" i="10"/>
  <c r="P84"/>
  <c r="P83" s="1"/>
  <c r="P82" s="1"/>
  <c r="R32" i="8"/>
  <c r="R31"/>
  <c r="P54" i="10"/>
  <c r="R12"/>
  <c r="R25" i="8"/>
  <c r="R23" s="1"/>
  <c r="R22" s="1"/>
  <c r="P108" i="10"/>
  <c r="P107"/>
  <c r="P106" s="1"/>
  <c r="P105" s="1"/>
  <c r="P104" s="1"/>
  <c r="R112" i="8"/>
  <c r="R111" s="1"/>
  <c r="R110" s="1"/>
  <c r="R109" s="1"/>
  <c r="R108" s="1"/>
  <c r="R107" s="1"/>
  <c r="R73" i="10"/>
  <c r="Q75"/>
  <c r="Q74"/>
  <c r="Q31" i="9"/>
  <c r="P69" i="10"/>
  <c r="P68" s="1"/>
  <c r="P67" s="1"/>
  <c r="T35" i="8"/>
  <c r="R39"/>
  <c r="R38" s="1"/>
  <c r="G11" i="3"/>
  <c r="V64" i="8"/>
  <c r="V62" s="1"/>
  <c r="V61" s="1"/>
  <c r="R88" i="10"/>
  <c r="R87" s="1"/>
  <c r="R86" s="1"/>
  <c r="R85" s="1"/>
  <c r="Q87"/>
  <c r="Q86" s="1"/>
  <c r="Q85" s="1"/>
  <c r="R73" i="9"/>
  <c r="R72"/>
  <c r="T64" i="8"/>
  <c r="T62"/>
  <c r="R64"/>
  <c r="R62"/>
  <c r="R61" s="1"/>
  <c r="Q73" i="9"/>
  <c r="Q72"/>
  <c r="Q70"/>
  <c r="Q69"/>
  <c r="Q68"/>
  <c r="D19" i="3"/>
  <c r="D18" s="1"/>
  <c r="Q71" i="9"/>
  <c r="Q34"/>
  <c r="D24" i="3"/>
  <c r="D23" s="1"/>
  <c r="Q98" i="9"/>
  <c r="V35" i="8"/>
  <c r="T61"/>
  <c r="T59" s="1"/>
  <c r="T58" s="1"/>
  <c r="T57" s="1"/>
  <c r="T52"/>
  <c r="T50"/>
  <c r="T49"/>
  <c r="T48" s="1"/>
  <c r="T47" s="1"/>
  <c r="R99"/>
  <c r="R98" s="1"/>
  <c r="Q95" i="10"/>
  <c r="Q97"/>
  <c r="Q96" s="1"/>
  <c r="Q83"/>
  <c r="Q82" s="1"/>
  <c r="Q81"/>
  <c r="S43" i="9"/>
  <c r="S44"/>
  <c r="R63" i="10"/>
  <c r="R65"/>
  <c r="R64" s="1"/>
  <c r="Q57" i="9"/>
  <c r="Q58"/>
  <c r="S134"/>
  <c r="V116" i="8"/>
  <c r="S133" i="9"/>
  <c r="S132"/>
  <c r="Q81"/>
  <c r="Q80"/>
  <c r="Q79"/>
  <c r="Q82"/>
  <c r="R46" i="10"/>
  <c r="R45" s="1"/>
  <c r="R48"/>
  <c r="R47" s="1"/>
  <c r="R43" i="9"/>
  <c r="R44"/>
  <c r="Q12" i="10"/>
  <c r="Q19"/>
  <c r="Q18"/>
  <c r="Q17" s="1"/>
  <c r="Q46"/>
  <c r="Q48"/>
  <c r="Q47"/>
  <c r="D20" i="3"/>
  <c r="C37" i="4"/>
  <c r="R81" i="10"/>
  <c r="R83"/>
  <c r="R82" s="1"/>
  <c r="R13" i="9"/>
  <c r="R14"/>
  <c r="S71"/>
  <c r="S70"/>
  <c r="S69"/>
  <c r="R21" i="10"/>
  <c r="R24"/>
  <c r="R23"/>
  <c r="R22" s="1"/>
  <c r="Q69"/>
  <c r="Q68"/>
  <c r="Q67" s="1"/>
  <c r="Q93"/>
  <c r="Q92"/>
  <c r="Q91" s="1"/>
  <c r="Q90"/>
  <c r="Q52"/>
  <c r="Q51"/>
  <c r="Q50"/>
  <c r="R70" i="8"/>
  <c r="R69" s="1"/>
  <c r="R67" s="1"/>
  <c r="E11" i="4"/>
  <c r="E10"/>
  <c r="F12" i="1"/>
  <c r="F11"/>
  <c r="F10" s="1"/>
  <c r="F9" s="1"/>
  <c r="D26" i="3"/>
  <c r="Q125" i="9"/>
  <c r="Q64" i="10"/>
  <c r="T116" i="8"/>
  <c r="T114" s="1"/>
  <c r="T113" s="1"/>
  <c r="T106" s="1"/>
  <c r="R134" i="9"/>
  <c r="R133"/>
  <c r="R132"/>
  <c r="S57"/>
  <c r="S58"/>
  <c r="V90" i="8"/>
  <c r="V89" s="1"/>
  <c r="V88" s="1"/>
  <c r="S100" i="9"/>
  <c r="S99" s="1"/>
  <c r="S101"/>
  <c r="R71"/>
  <c r="R70"/>
  <c r="R69"/>
  <c r="R68"/>
  <c r="F19" i="3"/>
  <c r="F18" s="1"/>
  <c r="Q44" i="9"/>
  <c r="Q43"/>
  <c r="Q42"/>
  <c r="D11" i="3"/>
  <c r="D25"/>
  <c r="C11" i="4"/>
  <c r="C10"/>
  <c r="C12" i="1"/>
  <c r="P32" i="10"/>
  <c r="P34"/>
  <c r="P33"/>
  <c r="F9" i="3"/>
  <c r="R115" i="8"/>
  <c r="P66" i="10"/>
  <c r="R18" i="8"/>
  <c r="R17" s="1"/>
  <c r="R16" s="1"/>
  <c r="P94" i="10"/>
  <c r="P90" s="1"/>
  <c r="Q90" i="9"/>
  <c r="R97" i="10"/>
  <c r="R96" s="1"/>
  <c r="Q53" i="9"/>
  <c r="Q16"/>
  <c r="S16"/>
  <c r="S83"/>
  <c r="R83"/>
  <c r="R94" i="10"/>
  <c r="R93"/>
  <c r="T60" i="8"/>
  <c r="Q52" i="9"/>
  <c r="Q51"/>
  <c r="Q50"/>
  <c r="P110" i="10"/>
  <c r="P109"/>
  <c r="T115" i="8"/>
  <c r="Q15" i="9"/>
  <c r="Q12"/>
  <c r="R125"/>
  <c r="F27" i="3"/>
  <c r="F25" s="1"/>
  <c r="G19"/>
  <c r="G18" s="1"/>
  <c r="S68" i="9"/>
  <c r="S15"/>
  <c r="S12"/>
  <c r="S81"/>
  <c r="S80"/>
  <c r="S79"/>
  <c r="S82"/>
  <c r="V114" i="8"/>
  <c r="V115"/>
  <c r="R81" i="9"/>
  <c r="R80"/>
  <c r="R79"/>
  <c r="R82"/>
  <c r="S125"/>
  <c r="G27" i="3"/>
  <c r="G25"/>
  <c r="R92" i="10"/>
  <c r="R91" s="1"/>
  <c r="R90"/>
  <c r="P65"/>
  <c r="P64"/>
  <c r="P63"/>
  <c r="V113" i="8"/>
  <c r="V106"/>
  <c r="G9" i="3"/>
  <c r="S14" i="9"/>
  <c r="S13"/>
  <c r="Q14"/>
  <c r="Q13"/>
  <c r="S22"/>
  <c r="R20"/>
  <c r="F10" i="3"/>
  <c r="R22" i="9"/>
  <c r="Q22"/>
  <c r="R11"/>
  <c r="F8" i="3"/>
  <c r="C11" i="1"/>
  <c r="C10" s="1"/>
  <c r="C9" s="1"/>
  <c r="P93" i="10"/>
  <c r="P92" s="1"/>
  <c r="P91" s="1"/>
  <c r="Q21" i="9"/>
  <c r="Q20"/>
  <c r="P81" i="10"/>
  <c r="P15"/>
  <c r="P14" s="1"/>
  <c r="P13" s="1"/>
  <c r="Q63"/>
  <c r="V55" i="8"/>
  <c r="V54" s="1"/>
  <c r="V53" s="1"/>
  <c r="R55"/>
  <c r="R54"/>
  <c r="R53" s="1"/>
  <c r="P95" i="10"/>
  <c r="Q11" i="9"/>
  <c r="D10" i="3"/>
  <c r="D8"/>
  <c r="D29" l="1"/>
  <c r="D28" s="1"/>
  <c r="Q139" i="9"/>
  <c r="Q10" s="1"/>
  <c r="V20" i="8"/>
  <c r="V19" s="1"/>
  <c r="V21"/>
  <c r="T88"/>
  <c r="T89"/>
  <c r="T15"/>
  <c r="T14"/>
  <c r="T12" s="1"/>
  <c r="V15"/>
  <c r="V14"/>
  <c r="V12" s="1"/>
  <c r="V10" s="1"/>
  <c r="T70"/>
  <c r="T74"/>
  <c r="T71"/>
  <c r="R86"/>
  <c r="R85" s="1"/>
  <c r="R84" s="1"/>
  <c r="R87"/>
  <c r="V71"/>
  <c r="V70"/>
  <c r="V69" s="1"/>
  <c r="V67" s="1"/>
  <c r="R142" i="9"/>
  <c r="R141"/>
  <c r="R140" s="1"/>
  <c r="S11"/>
  <c r="G10" i="3"/>
  <c r="G8" s="1"/>
  <c r="T37" i="8"/>
  <c r="T36"/>
  <c r="V36"/>
  <c r="V37"/>
  <c r="R62" i="10"/>
  <c r="R11" s="1"/>
  <c r="T123" i="8"/>
  <c r="D8" i="1"/>
  <c r="R14" i="8"/>
  <c r="R12" s="1"/>
  <c r="R15"/>
  <c r="V87"/>
  <c r="V86"/>
  <c r="R10" i="10"/>
  <c r="R118" s="1"/>
  <c r="S98" i="9"/>
  <c r="G24" i="3"/>
  <c r="G23" s="1"/>
  <c r="R60" i="8"/>
  <c r="R59"/>
  <c r="R58" s="1"/>
  <c r="R57" s="1"/>
  <c r="V60"/>
  <c r="V59"/>
  <c r="V58" s="1"/>
  <c r="V57" s="1"/>
  <c r="R37"/>
  <c r="R36"/>
  <c r="R20"/>
  <c r="R19" s="1"/>
  <c r="R21"/>
  <c r="S142" i="9"/>
  <c r="S141"/>
  <c r="S140" s="1"/>
  <c r="T20" i="8"/>
  <c r="T19" s="1"/>
  <c r="T21"/>
  <c r="R121"/>
  <c r="R120" s="1"/>
  <c r="R119" s="1"/>
  <c r="R122"/>
  <c r="Q10" i="10"/>
  <c r="Q118" s="1"/>
  <c r="P60"/>
  <c r="P59" s="1"/>
  <c r="P58"/>
  <c r="P48"/>
  <c r="P47" s="1"/>
  <c r="P46"/>
  <c r="D30" i="3"/>
  <c r="Q62" i="10"/>
  <c r="Q11" s="1"/>
  <c r="P62"/>
  <c r="R106" i="8"/>
  <c r="V123"/>
  <c r="P27" i="10"/>
  <c r="P12"/>
  <c r="R101" i="9"/>
  <c r="R100" s="1"/>
  <c r="R99" s="1"/>
  <c r="P50" i="10"/>
  <c r="V122" i="8" l="1"/>
  <c r="V121"/>
  <c r="V120" s="1"/>
  <c r="V119" s="1"/>
  <c r="F24" i="3"/>
  <c r="F23" s="1"/>
  <c r="R98" i="9"/>
  <c r="T121" i="8"/>
  <c r="T120" s="1"/>
  <c r="T119" s="1"/>
  <c r="T122"/>
  <c r="F29" i="3"/>
  <c r="F28" s="1"/>
  <c r="R139" i="9"/>
  <c r="T67" i="8"/>
  <c r="T69"/>
  <c r="T87"/>
  <c r="T86"/>
  <c r="T85" s="1"/>
  <c r="T84" s="1"/>
  <c r="R10"/>
  <c r="R132" s="1"/>
  <c r="G29" i="3"/>
  <c r="G28" s="1"/>
  <c r="G30" s="1"/>
  <c r="S139" i="9"/>
  <c r="V84" i="8"/>
  <c r="V85"/>
  <c r="C16" i="1"/>
  <c r="Q155" i="9"/>
  <c r="P45" i="10"/>
  <c r="P11" s="1"/>
  <c r="P10" s="1"/>
  <c r="P118" s="1"/>
  <c r="S10" i="9"/>
  <c r="S155" s="1"/>
  <c r="F16" i="1" s="1"/>
  <c r="F15" s="1"/>
  <c r="F14" s="1"/>
  <c r="F13" s="1"/>
  <c r="T10" i="8"/>
  <c r="C8" i="1" l="1"/>
  <c r="C7" s="1"/>
  <c r="C15"/>
  <c r="C14" s="1"/>
  <c r="C13" s="1"/>
  <c r="T132" i="8"/>
  <c r="F30" i="3"/>
  <c r="R10" i="9"/>
  <c r="R155" s="1"/>
  <c r="E16" i="1" s="1"/>
  <c r="E15" s="1"/>
  <c r="E14" s="1"/>
  <c r="E13" s="1"/>
  <c r="V132" i="8"/>
</calcChain>
</file>

<file path=xl/sharedStrings.xml><?xml version="1.0" encoding="utf-8"?>
<sst xmlns="http://schemas.openxmlformats.org/spreadsheetml/2006/main" count="931" uniqueCount="367">
  <si>
    <t>(руб.)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</si>
  <si>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</si>
  <si>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</si>
  <si>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</si>
  <si>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</si>
  <si>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</si>
  <si>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</si>
  <si>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</si>
  <si>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</si>
  <si>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</si>
  <si>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</si>
  <si>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</si>
  <si>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</si>
  <si>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</si>
  <si>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</si>
  <si>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</si>
  <si>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</si>
  <si>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</si>
  <si>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</si>
  <si>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                                                           </t>
  </si>
  <si>
    <t xml:space="preserve">                                                                 </t>
  </si>
  <si>
    <t>Общегосударственные вопросы</t>
  </si>
  <si>
    <t>Фукционирование высшего должностного лица субъекта Российской Федерации и муниципального образования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</si>
  <si>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</si>
  <si>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</si>
  <si>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</si>
  <si>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</si>
  <si>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</si>
  <si>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</si>
  <si>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Национальная безопасность и провоохранительная деятельность</t>
  </si>
  <si>
    <t>Жилищно-коммунальное хозяйство</t>
  </si>
  <si>
    <t>Благоустройство</t>
  </si>
  <si>
    <t>Культура</t>
  </si>
  <si>
    <t>Итого расходов</t>
  </si>
  <si>
    <t>0113</t>
  </si>
  <si>
    <t>Национальная экономика</t>
  </si>
  <si>
    <t>2015 год</t>
  </si>
  <si>
    <t xml:space="preserve">Источники внутреннего финансирования дефицита местного бюджета </t>
  </si>
  <si>
    <t>Дорожное хозяйство (дорожные фонды)</t>
  </si>
  <si>
    <t>Наименование</t>
  </si>
  <si>
    <t>4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</si>
  <si>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</si>
  <si>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</si>
  <si>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</si>
  <si>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</si>
  <si>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</si>
  <si>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</si>
  <si>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</si>
  <si>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</si>
  <si>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</si>
  <si>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</si>
  <si>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</si>
  <si>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</si>
  <si>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</si>
  <si>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</si>
  <si>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</si>
  <si>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</si>
  <si>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</si>
  <si>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</si>
  <si>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</si>
  <si>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</si>
  <si>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</si>
  <si>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</si>
  <si>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</si>
  <si>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</si>
  <si>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</si>
  <si>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</si>
  <si>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</si>
  <si>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</si>
  <si>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</si>
  <si>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</si>
  <si>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</si>
  <si>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</si>
  <si>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</si>
  <si>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</si>
  <si>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</si>
  <si>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</si>
  <si>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</si>
  <si>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</si>
  <si>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</si>
  <si>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</si>
  <si>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</si>
  <si>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000 10501000000000110</t>
  </si>
  <si>
    <t>1.</t>
  </si>
  <si>
    <t>№ п/п</t>
  </si>
  <si>
    <t>Администрация Гавриловского сельсовета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</si>
  <si>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</si>
  <si>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</si>
  <si>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</si>
  <si>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</si>
  <si>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</si>
  <si>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</si>
  <si>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</si>
  <si>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</si>
  <si>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</si>
  <si>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 администрации муниципального образования</t>
  </si>
  <si>
    <t>Иные закупки товаров, работ и услуг для государственных (муниципальных) нужд</t>
  </si>
  <si>
    <t>Межбюджетные трансферты на осуществление части переданных в район полномочий по внешнему муниципальному контролю</t>
  </si>
  <si>
    <t>НАЦИОНАЛЬНАЯ ОБОРОНА</t>
  </si>
  <si>
    <t>НАЦИОНАЛЬНАЯ БЕЗОПАСНОСТЬ И ПРАВООХРАНИТЕЛЬНАЯ ДЕЯТЕЛЬНОСТЬ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</si>
  <si>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</si>
  <si>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Иные закупки товаров, работ и услуг для обеспечения государственных (муниципальных) нужд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</si>
  <si>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</si>
  <si>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</si>
  <si>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</si>
  <si>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КУЛЬТУРА, КИНЕМАТОГРАФИЯ</t>
  </si>
  <si>
    <t>ИТОГО ПО РАЗДЕЛАМ РАСХОДОВ</t>
  </si>
  <si>
    <t/>
  </si>
  <si>
    <t>КФСР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</si>
  <si>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</si>
  <si>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</si>
  <si>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120</t>
  </si>
  <si>
    <t>240</t>
  </si>
  <si>
    <t>Иные бюджетные ассигнования</t>
  </si>
  <si>
    <t>Уплата налогов, сборов и иных платежей</t>
  </si>
  <si>
    <t>Уплата иных платежей</t>
  </si>
  <si>
    <t>Содержание и ремонт,  капитальный ремонт автомобильных дорог общего пользования и искусственных сооружений на них</t>
  </si>
  <si>
    <t>540</t>
  </si>
  <si>
    <t>ИТОГО РАСХОДОВ</t>
  </si>
  <si>
    <t>____________________</t>
  </si>
  <si>
    <t>Культура, кинематография</t>
  </si>
  <si>
    <t>Культура.</t>
  </si>
  <si>
    <t>000 20235118000000150</t>
  </si>
  <si>
    <t>000 20210000000000150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</si>
  <si>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</si>
  <si>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000 10501021010000110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</si>
  <si>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</si>
  <si>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</si>
  <si>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</si>
  <si>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</si>
  <si>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</si>
  <si>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</si>
  <si>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</si>
  <si>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</si>
  <si>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</si>
  <si>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Непрограммное направление расходов (непрограммные мероприятия)</t>
  </si>
  <si>
    <t>Межбюджетные трансферты</t>
  </si>
  <si>
    <t>Прочая закупка товаров, работ и услуг</t>
  </si>
  <si>
    <t xml:space="preserve">Прочая закупка товаров, работ и услуг </t>
  </si>
  <si>
    <t>Меры поддержки добровольных народных дружин</t>
  </si>
  <si>
    <t>Другие вопросы в области национальной безопасности и правоохранительной деятельности</t>
  </si>
  <si>
    <t>Членские взносы в Совет (ассоциации)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</si>
  <si>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</si>
  <si>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Закупка товаров, работ и услуг для обеспечения государственных (муниципальных) нужд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</si>
  <si>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</si>
  <si>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</si>
  <si>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</si>
  <si>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ремонт автомобильной дороги)</t>
  </si>
  <si>
    <t>Инициативные платежи</t>
  </si>
  <si>
    <t>ПРОЧИЕ НЕНАЛОГОВЫЕ ДОХОДЫ</t>
  </si>
  <si>
    <t>554П5S1401</t>
  </si>
  <si>
    <t>Приоритетный проект "Ремонт асфальтобетонного покрытия улицы Правды (от дома № 48 до дома № 64) в селе Гавриловка Саракташского района Оренбургской области (Реализация инициативных проектов)</t>
  </si>
  <si>
    <t>Код источника финансирования по КИВФ,КИВнФ</t>
  </si>
  <si>
    <t>Наименование показателя</t>
  </si>
  <si>
    <t>Всего источников финансирования дефицитов бюджетов</t>
  </si>
  <si>
    <t>Код бюджетной классификации Российской Федерации</t>
  </si>
  <si>
    <t>Наименование кода дохода бюджета</t>
  </si>
  <si>
    <t>Доходы бюджета - ВСЕГО: 
В том числе:</t>
  </si>
  <si>
    <t>Наименование расходов</t>
  </si>
  <si>
    <t>01</t>
  </si>
  <si>
    <t>00</t>
  </si>
  <si>
    <t>02</t>
  </si>
  <si>
    <t>04</t>
  </si>
  <si>
    <t>06</t>
  </si>
  <si>
    <t>13</t>
  </si>
  <si>
    <t>03</t>
  </si>
  <si>
    <t>10</t>
  </si>
  <si>
    <t>14</t>
  </si>
  <si>
    <t>09</t>
  </si>
  <si>
    <t>05</t>
  </si>
  <si>
    <t>08</t>
  </si>
  <si>
    <t>ВЕД</t>
  </si>
  <si>
    <t>ЦСР</t>
  </si>
  <si>
    <t>ВР</t>
  </si>
  <si>
    <t>Таблица 1</t>
  </si>
  <si>
    <t>Наименование района</t>
  </si>
  <si>
    <t>2016 год</t>
  </si>
  <si>
    <t>ИТОГО</t>
  </si>
  <si>
    <t>Таблица 2</t>
  </si>
  <si>
    <t>Таблица 4</t>
  </si>
  <si>
    <t>Таблица 5</t>
  </si>
  <si>
    <t>Саракташский район</t>
  </si>
  <si>
    <t>№ 
п/п</t>
  </si>
  <si>
    <t>Расходы на оплату труда с начислениями (тыс. рублей), в том числе: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</si>
  <si>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</si>
  <si>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</si>
  <si>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</si>
  <si>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</si>
  <si>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</si>
  <si>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</si>
  <si>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</si>
  <si>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</si>
  <si>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</si>
  <si>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</si>
  <si>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</si>
  <si>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</si>
  <si>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</si>
  <si>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</si>
  <si>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</si>
  <si>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</si>
  <si>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</si>
  <si>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</si>
  <si>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</si>
  <si>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</si>
  <si>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</si>
  <si>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2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</si>
  <si>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</si>
  <si>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</si>
  <si>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</si>
  <si>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</si>
  <si>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</si>
  <si>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</si>
  <si>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</si>
  <si>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</si>
  <si>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</si>
  <si>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</si>
  <si>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</si>
  <si>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</si>
  <si>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Расходы на оплату коммунальных услуг учреждений, включая автономные и бюджетные учреждения (тыс. рублей)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</si>
  <si>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</si>
  <si>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000 20215001000000150</t>
  </si>
  <si>
    <t>Реализация инициативных проектов (Приоритетный проект "Ремонт асфальтобетонного покрытия улицы Правды (от дома № 48 до дома № 64) в селе Гавриловка Саракташского района Оренбургской области")</t>
  </si>
  <si>
    <t>Субсидии бюджетам бюджетной системы Российской Федерации (межбюджетные субсидии)</t>
  </si>
  <si>
    <t>Функционирование правительства Российской Федераци, высших исполнительных органов государственной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</si>
  <si>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</si>
  <si>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Защита населения населения и территории от чрезвычайных ситуаций природного и техногенного характера, пожарная безопасность</t>
  </si>
  <si>
    <t>Реализация проектов развития общественной инфраструктуры, основанных на местных инициативах</t>
  </si>
  <si>
    <t>554П500000</t>
  </si>
  <si>
    <t xml:space="preserve">Реализация инициативных проектов (Приоритетный проект "Ремонт асфальтобетонного покрытия улицы Правды (от дома № 48 до дома № 64) в селе Гавриловка Саракташского района Оренбургской области) </t>
  </si>
  <si>
    <t>000 20240000000000150</t>
  </si>
  <si>
    <t>000 20249999000000150</t>
  </si>
  <si>
    <t>Прочие межбюджетные трансферты,передаваемые бюджетам</t>
  </si>
  <si>
    <t>Прочие межбюджетные трансферты, передаваемые бюджетам сельских поселений</t>
  </si>
  <si>
    <t>Закупка энергетических ресурсов</t>
  </si>
  <si>
    <t>Подпрограмма "Развитие системы градорегулирования в муниципальном образовании Гавриловский сельсовет"</t>
  </si>
  <si>
    <t>Таблица 6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</si>
  <si>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</si>
  <si>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</si>
  <si>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</si>
  <si>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</si>
  <si>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000 10501020010000110</t>
  </si>
  <si>
    <t>Налог, взимаемый с налогоплательщиков,выбравших в качестве объекта налогообложения доходы, уменьшенные на величину расходов (в том числе минимальный налог,зачисляемый в бюджеты субъектов Российской Федерации (сумма платежа (перерасчеты,недоимка и задолженность по соответствующему платежу, в том числе по отмененному)</t>
  </si>
  <si>
    <t>Единый сельскохозяйственный налог (сумма платежа (перерасчеты, недоимка и задолженность по соответсвующему платежу, в том числе по отмененному)</t>
  </si>
  <si>
    <t>Налог на имущество физических лиц, взимаемый по ставкам, применяемых к объектам налогообложения, расположенных в границах поселений (сумма платежа (перерасчеты, недоимка и задолженность по соответствующему платежу в том числе по отмененному)</t>
  </si>
  <si>
    <t>000 10606030000000110</t>
  </si>
  <si>
    <t>Земельный налог с организаций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</si>
  <si>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</si>
  <si>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</si>
  <si>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</si>
  <si>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000 20215002000000150</t>
  </si>
  <si>
    <t>Дотации бюджетам на поддержку мер по обеспечению сбалансированности бюджетов</t>
  </si>
  <si>
    <t>Дотации на выравнивание бюджетной обеспеченности из бюджетов муни ципальных районов, городских округов с внутригородским делением</t>
  </si>
  <si>
    <t>000 20220000000000150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</si>
  <si>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</si>
  <si>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</si>
  <si>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</si>
  <si>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 на 2023-2030г"</t>
  </si>
  <si>
    <t>Оценка недвижимости, признание прав и регулирование отношений по муниципальной собственности</t>
  </si>
  <si>
    <t>Внесение изменений в генеральные планы и (или) правила земплепользования и застройки сельских послений Саракташского района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</si>
  <si>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</t>
  </si>
  <si>
    <t>Комплекс процессных мероприятий "Развитие культуры на территории  Гавриловского сельсовета"</t>
  </si>
  <si>
    <t>Комплекс процессных мероприятий "Развитие дорожного хозяйства на территории муниципального образования Гавриловский сельсовет"</t>
  </si>
  <si>
    <t>Комплекс процессных мероприятий "Безопасность"</t>
  </si>
  <si>
    <t>Комплекс процессных мероприятий "Обеспечение реализации программы"</t>
  </si>
  <si>
    <t>Членские взносы в Совет (ассоциацию) муниципальных образований</t>
  </si>
  <si>
    <t>Резервные фонды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</si>
  <si>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</si>
  <si>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</si>
  <si>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Руководство и управление в сфере установленных функций органов местного самоуправления</t>
  </si>
  <si>
    <t>Достижение показателей по оплате труда</t>
  </si>
  <si>
    <t>Финансирование социально значимых мероприятий</t>
  </si>
  <si>
    <t>Комплекс процессных мероприятий "Благоустройство территории  Гавриловского сельсовета"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</si>
  <si>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 на 2023-2030"</t>
  </si>
  <si>
    <t>Прочая закупка товаров, работ, услуг</t>
  </si>
  <si>
    <t>Финансирование социально-начимых мероприятий</t>
  </si>
  <si>
    <t>11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</si>
  <si>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</si>
  <si>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</si>
  <si>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>Мероприятия на обеспечение пожарной безопасности на территории муниципального образования поселения</t>
  </si>
  <si>
    <t xml:space="preserve">Мероприятия по благоустройству территорий муниципального образования поселения 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</si>
  <si>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</si>
  <si>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</t>
  </si>
  <si>
    <t xml:space="preserve">Комплекс процессных мероприятий 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</si>
  <si>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</si>
  <si>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благоустройству территории муниципального образования поселения</t>
  </si>
  <si>
    <t>Мероприятия по обеспечению пожарной безопасности на территории муниципального образования поселения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</si>
  <si>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</si>
  <si>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Мероприятия по благоустройству территорий муниципального образования поселения</t>
  </si>
  <si>
    <t xml:space="preserve"> Расходы на выплаты персоналу государственных (муниципальных) органов</t>
  </si>
  <si>
    <t>Таблица 7</t>
  </si>
  <si>
    <t>000 20219999000000150</t>
  </si>
  <si>
    <t>Прочие дотации</t>
  </si>
  <si>
    <t>Прочие дотации бюджетам сельских поселений</t>
  </si>
  <si>
    <t>Другие вопросы в области национальной экономики</t>
  </si>
  <si>
    <t>2026 год</t>
  </si>
  <si>
    <t>Коммунальное хозяйство</t>
  </si>
  <si>
    <t>Комплексы процессных мероприятий</t>
  </si>
  <si>
    <t>Комплекс процессных мероприятий "Развитие коммунального хозяйства"</t>
  </si>
  <si>
    <t>Иные межбюджетные трансферты на осуществление части переданных полномочий по организации в границах поселения водоснабжения населения</t>
  </si>
  <si>
    <t xml:space="preserve">Иные межбюджетные трансферты </t>
  </si>
  <si>
    <t>55406Т0010</t>
  </si>
  <si>
    <t xml:space="preserve">Комплексы процессных мероприятий </t>
  </si>
  <si>
    <t>Х</t>
  </si>
  <si>
    <t>55405Т0030</t>
  </si>
  <si>
    <t>55405Т0060</t>
  </si>
  <si>
    <t>55405Т0050</t>
  </si>
  <si>
    <t>55405Т0070</t>
  </si>
  <si>
    <t>55404Т0090</t>
  </si>
  <si>
    <t>55404Т0080</t>
  </si>
  <si>
    <t>000 20220216000000150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</si>
  <si>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</si>
  <si>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</si>
  <si>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55402S0410</t>
  </si>
  <si>
    <t>Капитальный ремонт и ремонт автомобильных дорог общего пользования населенных пунктов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</si>
  <si>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</si>
  <si>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</si>
  <si>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</si>
  <si>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</si>
  <si>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</si>
  <si>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</si>
  <si>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Распределение межбюджетных трансфертов, передаваемых районному бюджету из бюджета Гавриловского сельсовета на осуществление части полномочий по решению вопросов местного значения в соответствии с заключенными соглашениями на 2025 год и на плановый период 2026, 2027 годов</t>
  </si>
  <si>
    <t>Распределение межбюджетных трансфертов, передаваемых районному бюджету из бюджета Гавриловского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2025 год и на плановый период 2026, 2027 годов</t>
  </si>
  <si>
    <t>2027 год</t>
  </si>
  <si>
    <t>Распределение межбюджетных трансфертов, передаваемых районному бюджету из бюджета Гавриловского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2025 год и на плановый период 2026, 2027 годов</t>
  </si>
  <si>
    <t>Распределение межбюджетных трансфертов, передаваемых районному бюджету из бюджета Гавриловского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2025 год и на плановый период 2026, 2027 годов</t>
  </si>
  <si>
    <t>Распределение межбюджетных трансфертов, передаваемых районному бюджету из бюджета Гавриловского сельсовета на осуществление части полномочий органов местного самоуправления поселений Саракташского района по подготовке документов и расчетов, необходимых для составления проекта бюджета, исполнения бюджета, формирования бюджетной отчетности об исполнении бюджета и полномочий по ведению бюджетного учета и формированию бюджетной отчетности администрации на 2025 год и на плановый период 2026, 2027 годов</t>
  </si>
  <si>
    <t>Распределение межбюджетных трансфертов, передаваемых районному бюджету из бюджета Гавриловского сельсовета на повышение заработной платы работников муниципальных учреждений культуры на 2025 год и на плановый период 2026, 2027 годов</t>
  </si>
  <si>
    <t>Распределение межбюджетных трансфертов, передаваемых районному бюджету из бюджета Гавриловского сельсовета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2025 год и на плановый период 2026, 2027 годов</t>
  </si>
  <si>
    <t>Распределение межбюджетных трансфертов, передаваемых районному бюджету из бюджета Гавриловского сельсовета на осуществление части переданных полномочий по организации в границах поселения водоснабжения, водоотведения населения на 2025 год и на плановый период 2026, 2027 годов</t>
  </si>
  <si>
    <t>Условно утвержденные расходы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</si>
  <si>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</si>
  <si>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 2025 и на плановый период 2026-2027 г</t>
  </si>
  <si>
    <t>Распределение бюджетных ассигнований местного бюджета по разделам, подразделам, целевым статьям (муниципальным программам Гавриловского сельсовета и неропграммным направлениям деятельности) группам и подгруппам видов расходов классификации расходов бюджета на 2025 год и на плановый период 2026 и 2027 годов</t>
  </si>
  <si>
    <t xml:space="preserve">Основные параметры первоочередных расходов бюджета на 2025 год </t>
  </si>
  <si>
    <t xml:space="preserve">2025 год 
</t>
  </si>
  <si>
    <t>Обеспечение проведение выборов и референдумов</t>
  </si>
  <si>
    <t>Проведение выборов (голосований)</t>
  </si>
  <si>
    <t>Проведение выборов в поселениях Саракташского района</t>
  </si>
  <si>
    <t>Специальные расходы</t>
  </si>
  <si>
    <t>0000000000</t>
  </si>
  <si>
    <t>000</t>
  </si>
  <si>
    <t>Непрограммное направление расходов(непрограмные мероприятия)</t>
  </si>
  <si>
    <t>Проведение выборов(голосований)</t>
  </si>
  <si>
    <t>000000000</t>
  </si>
  <si>
    <t>07</t>
  </si>
  <si>
    <t>Поступление доходов в  бюджет поселенния по кодам видов доходов, подвидов доходов на 2025 год и на плановый период 2026, 2027 годов</t>
  </si>
  <si>
    <t>Обеспечение деятельности финансовых ,налоговых и таможенных органов  и органов финансового (финансово-бюджетного) надзора</t>
  </si>
  <si>
    <t>Ведомственная структура расходов  бюджета поселения на 2025 год и плановый период 2026-2027 годов</t>
  </si>
  <si>
    <t>РАСПРЕДЕЛЕНИЕ БЮДЖЕТНЫХ АССИГНОВАНИЙ  БЮДЖЕТА  ПОСЕЛЕНИЯ ПО ЦЕЛЕВЫМ СТАТЬЯМ, МУНИЦИПАЛЬНЫМ ПРОГРАММАМ ГАВРИЛОВСКОГО СЕЛЬСОВЕТА И НЕПРОГРАММНЫМ  НАПРАВЛЕНИЯМ ДЕЯТЕЛЬНОСТИ), РАЗДЕЛАМ, ПОДРАЗДЕЛАМ, ГРУППАМ И  ПОДГРУППАМ ВИДОВ РАСХОДОВ КЛАССИФИКАЦИИ РАСХОДОВ НА 2024 ГОД И НА ПЛАНОВЫЙ ПЕРИОД 2025 И 2026 ГОДА</t>
  </si>
  <si>
    <t>Таблица 3</t>
  </si>
  <si>
    <t>Рапределение бюджетных ассигнований  бюджета поселения на 2025 год и плановый период 2026 и 2027 годов по разделам, подразделам расходов классификации расходов бюджета      (руб.)</t>
  </si>
  <si>
    <t>554029Д100</t>
  </si>
  <si>
    <t>554029Д840</t>
  </si>
  <si>
    <t>Приложение № 1                к решению совета депутатов Гавриловского сельсовета Саракташского района Оренбургской области от 24 .12.2024 № 131</t>
  </si>
  <si>
    <r>
      <t>Приложение № 2                               к решению совета депутатов Гавриловского сельсовета Саракташского района Оренбургской области от 24.12</t>
    </r>
    <r>
      <rPr>
        <sz val="12"/>
        <color indexed="10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>2024г№131</t>
    </r>
    <r>
      <rPr>
        <sz val="12"/>
        <color indexed="10"/>
        <rFont val="Times New Roman"/>
        <family val="1"/>
        <charset val="204"/>
      </rPr>
      <t xml:space="preserve"> </t>
    </r>
  </si>
  <si>
    <t>Приложение № 3                            к решению совета депутатов Гавриловского сельсовета Саракташского района Оренбургской области от 24.12.2024г.№131</t>
  </si>
  <si>
    <r>
      <t xml:space="preserve">Приложение № 4                                                           к решению совета депутатов Гавриловского сельсовета Саракташского района Оренбургской области от 24.12. </t>
    </r>
    <r>
      <rPr>
        <sz val="10"/>
        <rFont val="Times New Roman"/>
        <family val="1"/>
        <charset val="204"/>
      </rPr>
      <t>2024г№131</t>
    </r>
  </si>
  <si>
    <t>Приложение № 5                                           к решению совета депутатов Гавриловского сельсовета Саракташского района Оренбургской области от 24.12.2024г №131</t>
  </si>
  <si>
    <t>Приложение № 6                                      к решению совета депутатов Гавриловского сельсовета Саракташского района Оренбургской области от 24.12.2024 №131</t>
  </si>
  <si>
    <t xml:space="preserve">Приложение № 7 к решению совета депутатов Гавриловского сельсовета Саракташского района Оренбургской области от 24.12.2024г.№131  </t>
  </si>
  <si>
    <t>Приложение № 7 к решению совета депутатов Гавриловского сельсовета Саракташского района Оренбургской области от 24.12.2024г.№131</t>
  </si>
  <si>
    <t>Приложение № 7 к решению совета депутатов Гавриловского сельсовета Саракташского района Оренбургской области от 24.12.2024г№131</t>
  </si>
  <si>
    <t>Приложение № 7 к решению совета депутатов Гавриловского сельсовета Саракташского района Оренбургской области от24.12.2024г.№131</t>
  </si>
  <si>
    <t>Приложение № 8 к решению совета депутатов Гавриловского сельсовета Саракташского района Оренбургской области от 24.12.2024г №131</t>
  </si>
  <si>
    <t>Комплекс процессных мероприятий «Безопасность»</t>
  </si>
  <si>
    <t>55402SД840</t>
  </si>
  <si>
    <t>55402Д840</t>
  </si>
</sst>
</file>

<file path=xl/styles.xml><?xml version="1.0" encoding="utf-8"?>
<styleSheet xmlns="http://schemas.openxmlformats.org/spreadsheetml/2006/main">
  <numFmts count="19">
    <numFmt numFmtId="171" formatCode="_-* #,##0.00_р_._-;\-* #,##0.00_р_._-;_-* &quot;-&quot;??_р_._-;_-@_-"/>
    <numFmt numFmtId="172" formatCode="0000"/>
    <numFmt numFmtId="173" formatCode="00"/>
    <numFmt numFmtId="175" formatCode="000"/>
    <numFmt numFmtId="176" formatCode="#,##0.0"/>
    <numFmt numFmtId="180" formatCode="\1"/>
    <numFmt numFmtId="181" formatCode="&quot;&quot;###,##0.00"/>
    <numFmt numFmtId="182" formatCode="0000000000"/>
    <numFmt numFmtId="183" formatCode="0000000000\1\50"/>
    <numFmt numFmtId="187" formatCode="00000000\1\10"/>
    <numFmt numFmtId="188" formatCode="00000\1\10"/>
    <numFmt numFmtId="191" formatCode="000\1\1\7\1\5000000000\1\50"/>
    <numFmt numFmtId="192" formatCode="000\1\1\700000000000000"/>
    <numFmt numFmtId="193" formatCode="_-* #,##0_р_._-;\-* #,##0_р_._-;_-* &quot;-&quot;??_р_._-;_-@_-"/>
    <numFmt numFmtId="194" formatCode="_-* #,##0.0_р_._-;\-* #,##0.0_р_._-;_-* &quot;-&quot;??_р_._-;_-@_-"/>
    <numFmt numFmtId="200" formatCode="0.00;[Red]0.00"/>
    <numFmt numFmtId="201" formatCode="0;[Red]0"/>
    <numFmt numFmtId="202" formatCode="\1\2\4\1\1\7\1\50\30\1000\1\3\1\50"/>
    <numFmt numFmtId="203" formatCode="#,##0.00\ _₽;[Red]#,##0.00\ _₽"/>
  </numFmts>
  <fonts count="52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i/>
      <sz val="8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1" fillId="0" borderId="0"/>
    <xf numFmtId="0" fontId="9" fillId="0" borderId="0"/>
    <xf numFmtId="0" fontId="9" fillId="0" borderId="0"/>
    <xf numFmtId="0" fontId="42" fillId="0" borderId="0"/>
    <xf numFmtId="0" fontId="43" fillId="0" borderId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</cellStyleXfs>
  <cellXfs count="77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49" fontId="8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0" fillId="0" borderId="0" xfId="0" applyFont="1"/>
    <xf numFmtId="0" fontId="12" fillId="0" borderId="0" xfId="0" applyFont="1"/>
    <xf numFmtId="176" fontId="2" fillId="0" borderId="1" xfId="0" applyNumberFormat="1" applyFont="1" applyFill="1" applyBorder="1" applyAlignment="1">
      <alignment horizontal="justify" vertical="top" wrapText="1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3" fillId="0" borderId="1" xfId="0" applyFont="1" applyBorder="1"/>
    <xf numFmtId="0" fontId="9" fillId="0" borderId="0" xfId="2" applyFill="1"/>
    <xf numFmtId="0" fontId="9" fillId="0" borderId="0" xfId="2" applyFont="1" applyFill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5" fillId="0" borderId="0" xfId="5" applyFont="1" applyAlignment="1">
      <alignment horizontal="right" vertical="center" wrapText="1"/>
    </xf>
    <xf numFmtId="0" fontId="16" fillId="0" borderId="0" xfId="5" applyFont="1" applyAlignment="1">
      <alignment vertical="center" wrapText="1"/>
    </xf>
    <xf numFmtId="0" fontId="43" fillId="0" borderId="0" xfId="5"/>
    <xf numFmtId="0" fontId="18" fillId="0" borderId="0" xfId="5" applyFont="1" applyAlignment="1">
      <alignment horizontal="right" vertical="center" wrapText="1"/>
    </xf>
    <xf numFmtId="0" fontId="18" fillId="0" borderId="3" xfId="5" applyFont="1" applyBorder="1" applyAlignment="1">
      <alignment horizontal="right" vertical="center" wrapText="1"/>
    </xf>
    <xf numFmtId="0" fontId="15" fillId="0" borderId="4" xfId="5" applyFont="1" applyBorder="1" applyAlignment="1">
      <alignment horizontal="right" vertical="center" wrapText="1"/>
    </xf>
    <xf numFmtId="0" fontId="15" fillId="0" borderId="5" xfId="5" applyFont="1" applyBorder="1" applyAlignment="1">
      <alignment horizontal="right" vertical="center" wrapText="1"/>
    </xf>
    <xf numFmtId="173" fontId="20" fillId="0" borderId="6" xfId="5" applyNumberFormat="1" applyFont="1" applyBorder="1" applyAlignment="1">
      <alignment horizontal="right" vertical="center" wrapText="1"/>
    </xf>
    <xf numFmtId="173" fontId="21" fillId="0" borderId="6" xfId="5" applyNumberFormat="1" applyFont="1" applyBorder="1" applyAlignment="1">
      <alignment horizontal="right" vertical="center" wrapText="1"/>
    </xf>
    <xf numFmtId="0" fontId="21" fillId="0" borderId="6" xfId="5" applyFont="1" applyBorder="1" applyAlignment="1">
      <alignment horizontal="justify" vertical="center" wrapText="1"/>
    </xf>
    <xf numFmtId="0" fontId="15" fillId="0" borderId="0" xfId="5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23" fillId="0" borderId="0" xfId="2" applyFont="1" applyAlignment="1">
      <alignment horizontal="justify" vertical="justify"/>
    </xf>
    <xf numFmtId="0" fontId="9" fillId="0" borderId="0" xfId="2" applyFont="1"/>
    <xf numFmtId="0" fontId="9" fillId="0" borderId="0" xfId="2"/>
    <xf numFmtId="0" fontId="9" fillId="0" borderId="0" xfId="2" applyAlignment="1">
      <alignment horizontal="right"/>
    </xf>
    <xf numFmtId="0" fontId="25" fillId="0" borderId="0" xfId="2" applyNumberFormat="1" applyFont="1" applyFill="1" applyAlignment="1" applyProtection="1">
      <alignment horizontal="justify" vertical="justify"/>
      <protection hidden="1"/>
    </xf>
    <xf numFmtId="0" fontId="9" fillId="0" borderId="0" xfId="2" applyFont="1" applyProtection="1">
      <protection hidden="1"/>
    </xf>
    <xf numFmtId="0" fontId="9" fillId="0" borderId="0" xfId="2" applyProtection="1">
      <protection hidden="1"/>
    </xf>
    <xf numFmtId="0" fontId="23" fillId="0" borderId="0" xfId="2" applyFont="1" applyAlignment="1" applyProtection="1">
      <alignment horizontal="justify" vertical="justify"/>
      <protection hidden="1"/>
    </xf>
    <xf numFmtId="0" fontId="23" fillId="0" borderId="4" xfId="2" applyFont="1" applyBorder="1" applyAlignment="1" applyProtection="1">
      <alignment horizontal="justify" vertical="justify"/>
      <protection hidden="1"/>
    </xf>
    <xf numFmtId="0" fontId="25" fillId="0" borderId="4" xfId="2" applyFont="1" applyBorder="1" applyAlignment="1" applyProtection="1">
      <alignment horizontal="justify" vertical="justify"/>
      <protection hidden="1"/>
    </xf>
    <xf numFmtId="0" fontId="26" fillId="0" borderId="0" xfId="2" applyFont="1"/>
    <xf numFmtId="0" fontId="27" fillId="0" borderId="0" xfId="2" applyFont="1" applyAlignment="1" applyProtection="1">
      <alignment horizontal="justify" vertical="justify"/>
      <protection hidden="1"/>
    </xf>
    <xf numFmtId="0" fontId="27" fillId="0" borderId="0" xfId="2" applyFont="1" applyProtection="1">
      <protection hidden="1"/>
    </xf>
    <xf numFmtId="0" fontId="27" fillId="0" borderId="0" xfId="2" applyFont="1" applyAlignment="1" applyProtection="1">
      <alignment horizontal="right"/>
      <protection hidden="1"/>
    </xf>
    <xf numFmtId="0" fontId="4" fillId="0" borderId="0" xfId="2" applyFont="1" applyAlignment="1" applyProtection="1">
      <alignment horizontal="justify" vertical="justify"/>
      <protection hidden="1"/>
    </xf>
    <xf numFmtId="0" fontId="3" fillId="0" borderId="0" xfId="0" applyFont="1" applyAlignment="1">
      <alignment horizontal="center" wrapText="1"/>
    </xf>
    <xf numFmtId="175" fontId="21" fillId="0" borderId="7" xfId="5" applyNumberFormat="1" applyFont="1" applyBorder="1" applyAlignment="1">
      <alignment horizontal="right" vertical="center" wrapText="1"/>
    </xf>
    <xf numFmtId="175" fontId="21" fillId="0" borderId="8" xfId="5" applyNumberFormat="1" applyFont="1" applyBorder="1" applyAlignment="1">
      <alignment horizontal="right" vertical="center" wrapText="1"/>
    </xf>
    <xf numFmtId="173" fontId="21" fillId="0" borderId="9" xfId="5" applyNumberFormat="1" applyFont="1" applyBorder="1" applyAlignment="1">
      <alignment horizontal="right" vertical="center" wrapText="1"/>
    </xf>
    <xf numFmtId="175" fontId="21" fillId="0" borderId="10" xfId="5" applyNumberFormat="1" applyFont="1" applyBorder="1" applyAlignment="1">
      <alignment horizontal="right" vertical="center" wrapText="1"/>
    </xf>
    <xf numFmtId="175" fontId="21" fillId="0" borderId="11" xfId="5" applyNumberFormat="1" applyFont="1" applyBorder="1" applyAlignment="1">
      <alignment horizontal="right" vertical="center" wrapText="1"/>
    </xf>
    <xf numFmtId="0" fontId="23" fillId="0" borderId="0" xfId="2" applyFont="1"/>
    <xf numFmtId="0" fontId="23" fillId="0" borderId="0" xfId="2" applyFont="1" applyAlignment="1">
      <alignment horizontal="right"/>
    </xf>
    <xf numFmtId="0" fontId="4" fillId="0" borderId="0" xfId="2" applyFont="1" applyFill="1"/>
    <xf numFmtId="0" fontId="24" fillId="0" borderId="0" xfId="2" applyNumberFormat="1" applyFont="1" applyFill="1" applyAlignment="1" applyProtection="1">
      <protection hidden="1"/>
    </xf>
    <xf numFmtId="0" fontId="24" fillId="0" borderId="12" xfId="2" applyNumberFormat="1" applyFont="1" applyFill="1" applyBorder="1" applyAlignment="1" applyProtection="1">
      <alignment horizontal="center"/>
      <protection hidden="1"/>
    </xf>
    <xf numFmtId="0" fontId="24" fillId="0" borderId="0" xfId="2" applyNumberFormat="1" applyFont="1" applyFill="1" applyAlignment="1" applyProtection="1">
      <alignment horizontal="center"/>
      <protection hidden="1"/>
    </xf>
    <xf numFmtId="0" fontId="24" fillId="0" borderId="0" xfId="2" applyNumberFormat="1" applyFont="1" applyFill="1" applyAlignment="1" applyProtection="1">
      <alignment horizontal="right" vertical="top"/>
      <protection hidden="1"/>
    </xf>
    <xf numFmtId="0" fontId="24" fillId="0" borderId="0" xfId="2" applyNumberFormat="1" applyFont="1" applyFill="1" applyAlignment="1" applyProtection="1">
      <alignment horizontal="center" vertical="top"/>
      <protection hidden="1"/>
    </xf>
    <xf numFmtId="0" fontId="4" fillId="0" borderId="0" xfId="2" applyFont="1" applyFill="1" applyProtection="1">
      <protection hidden="1"/>
    </xf>
    <xf numFmtId="0" fontId="24" fillId="0" borderId="13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4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5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6" xfId="2" applyNumberFormat="1" applyFont="1" applyFill="1" applyBorder="1" applyAlignment="1" applyProtection="1">
      <alignment horizontal="right" vertical="top" wrapText="1"/>
      <protection hidden="1"/>
    </xf>
    <xf numFmtId="0" fontId="24" fillId="0" borderId="7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7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8" xfId="2" applyNumberFormat="1" applyFont="1" applyFill="1" applyBorder="1" applyAlignment="1" applyProtection="1">
      <alignment horizontal="center" vertical="top" wrapText="1"/>
      <protection hidden="1"/>
    </xf>
    <xf numFmtId="0" fontId="4" fillId="0" borderId="0" xfId="2" applyNumberFormat="1" applyFont="1" applyFill="1" applyBorder="1" applyAlignment="1" applyProtection="1">
      <protection hidden="1"/>
    </xf>
    <xf numFmtId="175" fontId="24" fillId="0" borderId="19" xfId="2" applyNumberFormat="1" applyFont="1" applyFill="1" applyBorder="1" applyAlignment="1" applyProtection="1">
      <alignment horizontal="justify" vertical="justify" wrapText="1"/>
      <protection hidden="1"/>
    </xf>
    <xf numFmtId="175" fontId="24" fillId="0" borderId="1" xfId="2" applyNumberFormat="1" applyFont="1" applyFill="1" applyBorder="1" applyAlignment="1" applyProtection="1">
      <alignment wrapText="1"/>
      <protection hidden="1"/>
    </xf>
    <xf numFmtId="180" fontId="4" fillId="0" borderId="20" xfId="2" applyNumberFormat="1" applyFont="1" applyFill="1" applyBorder="1" applyAlignment="1" applyProtection="1">
      <alignment wrapText="1"/>
      <protection hidden="1"/>
    </xf>
    <xf numFmtId="173" fontId="24" fillId="0" borderId="21" xfId="2" applyNumberFormat="1" applyFont="1" applyFill="1" applyBorder="1" applyAlignment="1" applyProtection="1">
      <alignment wrapText="1"/>
      <protection hidden="1"/>
    </xf>
    <xf numFmtId="182" fontId="24" fillId="0" borderId="21" xfId="2" applyNumberFormat="1" applyFont="1" applyFill="1" applyBorder="1" applyAlignment="1" applyProtection="1">
      <alignment horizontal="right" wrapText="1"/>
      <protection hidden="1"/>
    </xf>
    <xf numFmtId="175" fontId="24" fillId="0" borderId="1" xfId="2" applyNumberFormat="1" applyFont="1" applyFill="1" applyBorder="1" applyAlignment="1" applyProtection="1">
      <alignment horizontal="right" wrapText="1"/>
      <protection hidden="1"/>
    </xf>
    <xf numFmtId="4" fontId="24" fillId="0" borderId="21" xfId="2" applyNumberFormat="1" applyFont="1" applyFill="1" applyBorder="1" applyAlignment="1" applyProtection="1">
      <protection hidden="1"/>
    </xf>
    <xf numFmtId="4" fontId="24" fillId="0" borderId="22" xfId="2" applyNumberFormat="1" applyFont="1" applyFill="1" applyBorder="1" applyAlignment="1" applyProtection="1">
      <protection hidden="1"/>
    </xf>
    <xf numFmtId="172" fontId="24" fillId="0" borderId="21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21" xfId="2" applyNumberFormat="1" applyFont="1" applyFill="1" applyBorder="1" applyAlignment="1" applyProtection="1">
      <alignment horizontal="justify" vertical="justify" wrapText="1"/>
      <protection hidden="1"/>
    </xf>
    <xf numFmtId="172" fontId="24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21" xfId="2" applyNumberFormat="1" applyFont="1" applyFill="1" applyBorder="1" applyAlignment="1" applyProtection="1">
      <alignment horizontal="justify" vertical="justify" wrapText="1"/>
      <protection hidden="1"/>
    </xf>
    <xf numFmtId="175" fontId="4" fillId="0" borderId="1" xfId="2" applyNumberFormat="1" applyFont="1" applyFill="1" applyBorder="1" applyAlignment="1" applyProtection="1">
      <alignment wrapText="1"/>
      <protection hidden="1"/>
    </xf>
    <xf numFmtId="173" fontId="4" fillId="0" borderId="21" xfId="2" applyNumberFormat="1" applyFont="1" applyFill="1" applyBorder="1" applyAlignment="1" applyProtection="1">
      <alignment wrapText="1"/>
      <protection hidden="1"/>
    </xf>
    <xf numFmtId="182" fontId="4" fillId="0" borderId="21" xfId="2" applyNumberFormat="1" applyFont="1" applyFill="1" applyBorder="1" applyAlignment="1" applyProtection="1">
      <alignment horizontal="right" wrapText="1"/>
      <protection hidden="1"/>
    </xf>
    <xf numFmtId="175" fontId="4" fillId="0" borderId="1" xfId="2" applyNumberFormat="1" applyFont="1" applyFill="1" applyBorder="1" applyAlignment="1" applyProtection="1">
      <alignment horizontal="right" wrapText="1"/>
      <protection hidden="1"/>
    </xf>
    <xf numFmtId="4" fontId="4" fillId="0" borderId="21" xfId="2" applyNumberFormat="1" applyFont="1" applyFill="1" applyBorder="1" applyAlignment="1" applyProtection="1">
      <protection hidden="1"/>
    </xf>
    <xf numFmtId="4" fontId="4" fillId="0" borderId="22" xfId="2" applyNumberFormat="1" applyFont="1" applyFill="1" applyBorder="1" applyAlignment="1" applyProtection="1">
      <protection hidden="1"/>
    </xf>
    <xf numFmtId="180" fontId="24" fillId="0" borderId="20" xfId="2" applyNumberFormat="1" applyFont="1" applyFill="1" applyBorder="1" applyAlignment="1" applyProtection="1">
      <alignment wrapText="1"/>
      <protection hidden="1"/>
    </xf>
    <xf numFmtId="0" fontId="24" fillId="0" borderId="0" xfId="2" applyNumberFormat="1" applyFont="1" applyFill="1" applyBorder="1" applyAlignment="1" applyProtection="1">
      <protection hidden="1"/>
    </xf>
    <xf numFmtId="0" fontId="25" fillId="0" borderId="0" xfId="2" applyFont="1"/>
    <xf numFmtId="175" fontId="4" fillId="0" borderId="19" xfId="2" applyNumberFormat="1" applyFont="1" applyFill="1" applyBorder="1" applyAlignment="1" applyProtection="1">
      <alignment horizontal="justify" vertical="justify" wrapText="1"/>
      <protection hidden="1"/>
    </xf>
    <xf numFmtId="172" fontId="4" fillId="0" borderId="21" xfId="2" applyNumberFormat="1" applyFont="1" applyFill="1" applyBorder="1" applyAlignment="1" applyProtection="1">
      <alignment horizontal="justify" vertical="justify" wrapText="1"/>
      <protection hidden="1"/>
    </xf>
    <xf numFmtId="172" fontId="24" fillId="0" borderId="23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23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23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20" xfId="2" applyNumberFormat="1" applyFont="1" applyFill="1" applyBorder="1" applyAlignment="1" applyProtection="1">
      <alignment horizontal="justify" vertical="justify" wrapText="1"/>
      <protection hidden="1"/>
    </xf>
    <xf numFmtId="0" fontId="44" fillId="0" borderId="1" xfId="1" applyFont="1" applyFill="1" applyBorder="1" applyAlignment="1">
      <alignment wrapText="1"/>
    </xf>
    <xf numFmtId="175" fontId="24" fillId="0" borderId="20" xfId="2" applyNumberFormat="1" applyFont="1" applyFill="1" applyBorder="1" applyAlignment="1" applyProtection="1">
      <alignment horizontal="justify" vertical="justify" wrapText="1"/>
      <protection hidden="1"/>
    </xf>
    <xf numFmtId="175" fontId="24" fillId="0" borderId="23" xfId="2" applyNumberFormat="1" applyFont="1" applyFill="1" applyBorder="1" applyAlignment="1" applyProtection="1">
      <alignment horizontal="justify" vertical="justify" wrapText="1"/>
      <protection hidden="1"/>
    </xf>
    <xf numFmtId="175" fontId="24" fillId="0" borderId="24" xfId="2" applyNumberFormat="1" applyFont="1" applyFill="1" applyBorder="1" applyAlignment="1" applyProtection="1">
      <alignment horizontal="justify" vertical="justify" wrapText="1"/>
      <protection hidden="1"/>
    </xf>
    <xf numFmtId="172" fontId="24" fillId="0" borderId="25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25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25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26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27" xfId="2" applyNumberFormat="1" applyFont="1" applyFill="1" applyBorder="1" applyAlignment="1" applyProtection="1">
      <alignment horizontal="justify" vertical="justify"/>
      <protection hidden="1"/>
    </xf>
    <xf numFmtId="0" fontId="24" fillId="0" borderId="12" xfId="2" applyNumberFormat="1" applyFont="1" applyFill="1" applyBorder="1" applyAlignment="1" applyProtection="1">
      <alignment horizontal="justify" vertical="justify"/>
      <protection hidden="1"/>
    </xf>
    <xf numFmtId="0" fontId="24" fillId="0" borderId="7" xfId="2" applyNumberFormat="1" applyFont="1" applyFill="1" applyBorder="1" applyAlignment="1" applyProtection="1">
      <alignment horizontal="justify" vertical="justify"/>
      <protection hidden="1"/>
    </xf>
    <xf numFmtId="0" fontId="4" fillId="0" borderId="28" xfId="2" applyNumberFormat="1" applyFont="1" applyFill="1" applyBorder="1" applyAlignment="1" applyProtection="1">
      <alignment wrapText="1"/>
      <protection hidden="1"/>
    </xf>
    <xf numFmtId="0" fontId="4" fillId="0" borderId="28" xfId="2" applyNumberFormat="1" applyFont="1" applyFill="1" applyBorder="1" applyAlignment="1" applyProtection="1">
      <protection hidden="1"/>
    </xf>
    <xf numFmtId="0" fontId="24" fillId="0" borderId="28" xfId="2" applyNumberFormat="1" applyFont="1" applyFill="1" applyBorder="1" applyAlignment="1" applyProtection="1">
      <alignment horizontal="right" wrapText="1"/>
      <protection hidden="1"/>
    </xf>
    <xf numFmtId="0" fontId="24" fillId="0" borderId="8" xfId="2" applyNumberFormat="1" applyFont="1" applyFill="1" applyBorder="1" applyAlignment="1" applyProtection="1">
      <alignment horizontal="right" wrapText="1"/>
      <protection hidden="1"/>
    </xf>
    <xf numFmtId="4" fontId="24" fillId="0" borderId="29" xfId="2" applyNumberFormat="1" applyFont="1" applyFill="1" applyBorder="1" applyAlignment="1" applyProtection="1">
      <protection hidden="1"/>
    </xf>
    <xf numFmtId="4" fontId="24" fillId="0" borderId="18" xfId="2" applyNumberFormat="1" applyFont="1" applyFill="1" applyBorder="1" applyAlignment="1" applyProtection="1">
      <protection hidden="1"/>
    </xf>
    <xf numFmtId="0" fontId="4" fillId="0" borderId="0" xfId="2" applyNumberFormat="1" applyFont="1" applyFill="1" applyAlignment="1" applyProtection="1">
      <protection hidden="1"/>
    </xf>
    <xf numFmtId="0" fontId="4" fillId="0" borderId="0" xfId="2" applyNumberFormat="1" applyFont="1" applyFill="1" applyAlignment="1" applyProtection="1">
      <alignment horizontal="justify" vertical="justify"/>
      <protection hidden="1"/>
    </xf>
    <xf numFmtId="0" fontId="4" fillId="0" borderId="0" xfId="2" applyNumberFormat="1" applyFont="1" applyFill="1" applyAlignment="1" applyProtection="1">
      <alignment horizontal="right"/>
      <protection hidden="1"/>
    </xf>
    <xf numFmtId="3" fontId="24" fillId="0" borderId="0" xfId="2" applyNumberFormat="1" applyFont="1" applyFill="1" applyAlignment="1" applyProtection="1">
      <protection hidden="1"/>
    </xf>
    <xf numFmtId="49" fontId="2" fillId="0" borderId="1" xfId="0" applyNumberFormat="1" applyFont="1" applyBorder="1" applyAlignment="1"/>
    <xf numFmtId="0" fontId="2" fillId="0" borderId="1" xfId="0" applyFont="1" applyBorder="1" applyAlignment="1">
      <alignment horizontal="justify" vertical="distributed" wrapText="1"/>
    </xf>
    <xf numFmtId="4" fontId="2" fillId="0" borderId="1" xfId="0" applyNumberFormat="1" applyFont="1" applyBorder="1" applyAlignment="1"/>
    <xf numFmtId="0" fontId="28" fillId="0" borderId="30" xfId="2" applyFont="1" applyFill="1" applyBorder="1" applyAlignment="1">
      <alignment horizontal="center" vertical="center" wrapText="1"/>
    </xf>
    <xf numFmtId="0" fontId="28" fillId="0" borderId="31" xfId="2" applyFont="1" applyFill="1" applyBorder="1" applyAlignment="1">
      <alignment horizontal="center" vertical="center" wrapText="1"/>
    </xf>
    <xf numFmtId="0" fontId="28" fillId="0" borderId="32" xfId="2" applyFont="1" applyFill="1" applyBorder="1" applyAlignment="1">
      <alignment horizontal="center" vertical="center" wrapText="1"/>
    </xf>
    <xf numFmtId="0" fontId="21" fillId="0" borderId="33" xfId="2" applyFont="1" applyFill="1" applyBorder="1" applyAlignment="1">
      <alignment horizontal="left" vertical="top" wrapText="1"/>
    </xf>
    <xf numFmtId="181" fontId="29" fillId="0" borderId="34" xfId="2" applyNumberFormat="1" applyFont="1" applyFill="1" applyBorder="1" applyAlignment="1">
      <alignment horizontal="right" wrapText="1"/>
    </xf>
    <xf numFmtId="0" fontId="21" fillId="0" borderId="35" xfId="2" applyFont="1" applyFill="1" applyBorder="1" applyAlignment="1">
      <alignment horizontal="left" vertical="top" wrapText="1"/>
    </xf>
    <xf numFmtId="181" fontId="30" fillId="0" borderId="34" xfId="2" applyNumberFormat="1" applyFont="1" applyFill="1" applyBorder="1" applyAlignment="1">
      <alignment horizontal="right" wrapText="1"/>
    </xf>
    <xf numFmtId="181" fontId="30" fillId="0" borderId="36" xfId="2" applyNumberFormat="1" applyFont="1" applyFill="1" applyBorder="1" applyAlignment="1">
      <alignment horizontal="right" wrapText="1"/>
    </xf>
    <xf numFmtId="181" fontId="30" fillId="2" borderId="34" xfId="2" applyNumberFormat="1" applyFont="1" applyFill="1" applyBorder="1" applyAlignment="1">
      <alignment horizontal="right" wrapText="1"/>
    </xf>
    <xf numFmtId="0" fontId="20" fillId="0" borderId="37" xfId="5" applyFont="1" applyBorder="1" applyAlignment="1">
      <alignment horizontal="center" vertical="center" wrapText="1"/>
    </xf>
    <xf numFmtId="0" fontId="20" fillId="0" borderId="38" xfId="5" applyFont="1" applyBorder="1" applyAlignment="1">
      <alignment horizontal="right" vertical="center" wrapText="1"/>
    </xf>
    <xf numFmtId="173" fontId="20" fillId="0" borderId="9" xfId="5" applyNumberFormat="1" applyFont="1" applyBorder="1" applyAlignment="1">
      <alignment horizontal="right" vertical="center" wrapText="1"/>
    </xf>
    <xf numFmtId="0" fontId="20" fillId="0" borderId="39" xfId="5" applyFont="1" applyBorder="1" applyAlignment="1">
      <alignment horizontal="right" vertical="center" wrapText="1"/>
    </xf>
    <xf numFmtId="0" fontId="20" fillId="0" borderId="6" xfId="5" applyFont="1" applyBorder="1" applyAlignment="1">
      <alignment horizontal="right" vertical="center" wrapText="1"/>
    </xf>
    <xf numFmtId="0" fontId="20" fillId="0" borderId="7" xfId="5" applyFont="1" applyBorder="1" applyAlignment="1">
      <alignment horizontal="right" vertical="center" wrapText="1"/>
    </xf>
    <xf numFmtId="0" fontId="20" fillId="0" borderId="8" xfId="5" applyFont="1" applyBorder="1" applyAlignment="1">
      <alignment horizontal="right" vertical="center" wrapText="1"/>
    </xf>
    <xf numFmtId="0" fontId="21" fillId="0" borderId="7" xfId="5" applyFont="1" applyBorder="1" applyAlignment="1">
      <alignment vertical="center" wrapText="1"/>
    </xf>
    <xf numFmtId="0" fontId="21" fillId="0" borderId="28" xfId="5" applyFont="1" applyBorder="1" applyAlignment="1">
      <alignment vertical="center" wrapText="1"/>
    </xf>
    <xf numFmtId="0" fontId="21" fillId="0" borderId="8" xfId="5" applyFont="1" applyBorder="1" applyAlignment="1">
      <alignment vertical="center" wrapText="1"/>
    </xf>
    <xf numFmtId="4" fontId="21" fillId="0" borderId="40" xfId="5" applyNumberFormat="1" applyFont="1" applyBorder="1" applyAlignment="1">
      <alignment horizontal="right" vertical="center" wrapText="1"/>
    </xf>
    <xf numFmtId="0" fontId="20" fillId="0" borderId="10" xfId="5" applyFont="1" applyBorder="1" applyAlignment="1">
      <alignment horizontal="right" vertical="center" wrapText="1"/>
    </xf>
    <xf numFmtId="0" fontId="20" fillId="0" borderId="11" xfId="5" applyFont="1" applyBorder="1" applyAlignment="1">
      <alignment horizontal="right" vertical="center" wrapText="1"/>
    </xf>
    <xf numFmtId="0" fontId="21" fillId="0" borderId="10" xfId="5" applyFont="1" applyBorder="1" applyAlignment="1">
      <alignment horizontal="right" vertical="center" wrapText="1"/>
    </xf>
    <xf numFmtId="0" fontId="21" fillId="0" borderId="11" xfId="5" applyFont="1" applyBorder="1" applyAlignment="1">
      <alignment horizontal="right" vertical="center" wrapText="1"/>
    </xf>
    <xf numFmtId="0" fontId="21" fillId="0" borderId="9" xfId="5" applyFont="1" applyBorder="1" applyAlignment="1">
      <alignment horizontal="right" vertical="center" wrapText="1"/>
    </xf>
    <xf numFmtId="0" fontId="21" fillId="0" borderId="10" xfId="5" applyFont="1" applyBorder="1" applyAlignment="1">
      <alignment vertical="center" wrapText="1"/>
    </xf>
    <xf numFmtId="0" fontId="21" fillId="0" borderId="13" xfId="5" applyFont="1" applyBorder="1" applyAlignment="1">
      <alignment vertical="center" wrapText="1"/>
    </xf>
    <xf numFmtId="0" fontId="21" fillId="0" borderId="11" xfId="5" applyFont="1" applyBorder="1" applyAlignment="1">
      <alignment vertical="center" wrapText="1"/>
    </xf>
    <xf numFmtId="4" fontId="21" fillId="0" borderId="41" xfId="5" applyNumberFormat="1" applyFont="1" applyBorder="1" applyAlignment="1">
      <alignment horizontal="right" vertical="center" wrapText="1"/>
    </xf>
    <xf numFmtId="0" fontId="20" fillId="0" borderId="42" xfId="5" applyFont="1" applyBorder="1" applyAlignment="1">
      <alignment horizontal="right" vertical="center" wrapText="1"/>
    </xf>
    <xf numFmtId="0" fontId="20" fillId="0" borderId="43" xfId="5" applyFont="1" applyBorder="1" applyAlignment="1">
      <alignment horizontal="right" vertical="center" wrapText="1"/>
    </xf>
    <xf numFmtId="0" fontId="20" fillId="0" borderId="0" xfId="5" applyFont="1" applyBorder="1" applyAlignment="1">
      <alignment horizontal="right" vertical="center" wrapText="1"/>
    </xf>
    <xf numFmtId="0" fontId="21" fillId="0" borderId="0" xfId="5" applyFont="1" applyBorder="1" applyAlignment="1">
      <alignment horizontal="right" vertical="center" wrapText="1"/>
    </xf>
    <xf numFmtId="0" fontId="21" fillId="0" borderId="0" xfId="5" applyFont="1" applyBorder="1" applyAlignment="1">
      <alignment vertical="center" wrapText="1"/>
    </xf>
    <xf numFmtId="0" fontId="21" fillId="0" borderId="18" xfId="5" applyFont="1" applyBorder="1" applyAlignment="1">
      <alignment vertical="center" wrapText="1"/>
    </xf>
    <xf numFmtId="173" fontId="21" fillId="0" borderId="18" xfId="5" applyNumberFormat="1" applyFont="1" applyBorder="1" applyAlignment="1">
      <alignment horizontal="right" vertical="center" wrapText="1"/>
    </xf>
    <xf numFmtId="4" fontId="21" fillId="0" borderId="18" xfId="5" applyNumberFormat="1" applyFont="1" applyBorder="1" applyAlignment="1">
      <alignment horizontal="right" vertical="center" wrapText="1"/>
    </xf>
    <xf numFmtId="4" fontId="20" fillId="0" borderId="40" xfId="5" applyNumberFormat="1" applyFont="1" applyBorder="1" applyAlignment="1">
      <alignment horizontal="right" vertical="center" wrapText="1"/>
    </xf>
    <xf numFmtId="173" fontId="21" fillId="0" borderId="44" xfId="5" applyNumberFormat="1" applyFont="1" applyBorder="1" applyAlignment="1">
      <alignment horizontal="right" vertical="center" wrapText="1"/>
    </xf>
    <xf numFmtId="173" fontId="21" fillId="0" borderId="45" xfId="5" applyNumberFormat="1" applyFont="1" applyBorder="1" applyAlignment="1">
      <alignment horizontal="right" vertical="center" wrapText="1"/>
    </xf>
    <xf numFmtId="0" fontId="21" fillId="0" borderId="6" xfId="5" applyFont="1" applyBorder="1" applyAlignment="1">
      <alignment horizontal="right" vertical="center" wrapText="1"/>
    </xf>
    <xf numFmtId="0" fontId="21" fillId="0" borderId="12" xfId="5" applyFont="1" applyBorder="1" applyAlignment="1">
      <alignment vertical="center" wrapText="1"/>
    </xf>
    <xf numFmtId="0" fontId="20" fillId="0" borderId="12" xfId="5" applyFont="1" applyBorder="1" applyAlignment="1">
      <alignment horizontal="right" vertical="center" wrapText="1"/>
    </xf>
    <xf numFmtId="0" fontId="20" fillId="0" borderId="28" xfId="5" applyFont="1" applyBorder="1" applyAlignment="1">
      <alignment horizontal="right" vertical="center" wrapText="1"/>
    </xf>
    <xf numFmtId="0" fontId="21" fillId="0" borderId="28" xfId="5" applyFont="1" applyBorder="1" applyAlignment="1">
      <alignment horizontal="right" vertical="center" wrapText="1"/>
    </xf>
    <xf numFmtId="175" fontId="21" fillId="0" borderId="6" xfId="5" applyNumberFormat="1" applyFont="1" applyBorder="1" applyAlignment="1">
      <alignment vertical="center" wrapText="1"/>
    </xf>
    <xf numFmtId="0" fontId="20" fillId="0" borderId="46" xfId="5" applyFont="1" applyBorder="1" applyAlignment="1">
      <alignment horizontal="right" vertical="center" wrapText="1"/>
    </xf>
    <xf numFmtId="0" fontId="21" fillId="0" borderId="12" xfId="5" applyFont="1" applyBorder="1" applyAlignment="1">
      <alignment horizontal="right" vertical="center" wrapText="1"/>
    </xf>
    <xf numFmtId="0" fontId="21" fillId="0" borderId="21" xfId="5" applyFont="1" applyBorder="1" applyAlignment="1">
      <alignment vertical="center" wrapText="1"/>
    </xf>
    <xf numFmtId="173" fontId="21" fillId="0" borderId="8" xfId="5" applyNumberFormat="1" applyFont="1" applyBorder="1" applyAlignment="1">
      <alignment horizontal="right" vertical="center" wrapText="1"/>
    </xf>
    <xf numFmtId="175" fontId="21" fillId="0" borderId="18" xfId="5" applyNumberFormat="1" applyFont="1" applyBorder="1" applyAlignment="1">
      <alignment vertical="center" wrapText="1"/>
    </xf>
    <xf numFmtId="173" fontId="21" fillId="0" borderId="1" xfId="5" applyNumberFormat="1" applyFont="1" applyBorder="1" applyAlignment="1">
      <alignment horizontal="right" vertical="center" wrapText="1"/>
    </xf>
    <xf numFmtId="0" fontId="20" fillId="0" borderId="4" xfId="5" applyFont="1" applyBorder="1" applyAlignment="1">
      <alignment horizontal="right" vertical="center" wrapText="1"/>
    </xf>
    <xf numFmtId="0" fontId="21" fillId="0" borderId="4" xfId="5" applyFont="1" applyBorder="1" applyAlignment="1">
      <alignment horizontal="right" vertical="center" wrapText="1"/>
    </xf>
    <xf numFmtId="4" fontId="21" fillId="0" borderId="5" xfId="5" applyNumberFormat="1" applyFont="1" applyBorder="1" applyAlignment="1">
      <alignment horizontal="right" vertical="center" wrapText="1"/>
    </xf>
    <xf numFmtId="0" fontId="24" fillId="0" borderId="28" xfId="2" applyNumberFormat="1" applyFont="1" applyFill="1" applyBorder="1" applyAlignment="1" applyProtection="1">
      <alignment horizontal="center" vertical="top" wrapText="1"/>
      <protection hidden="1"/>
    </xf>
    <xf numFmtId="171" fontId="0" fillId="0" borderId="0" xfId="7" applyFont="1"/>
    <xf numFmtId="193" fontId="0" fillId="0" borderId="0" xfId="7" applyNumberFormat="1" applyFont="1"/>
    <xf numFmtId="193" fontId="3" fillId="0" borderId="0" xfId="7" applyNumberFormat="1" applyFont="1" applyAlignment="1">
      <alignment horizontal="center" wrapText="1"/>
    </xf>
    <xf numFmtId="171" fontId="12" fillId="0" borderId="0" xfId="7" applyFont="1"/>
    <xf numFmtId="0" fontId="2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wrapText="1"/>
    </xf>
    <xf numFmtId="193" fontId="33" fillId="0" borderId="0" xfId="7" applyNumberFormat="1" applyFont="1" applyAlignment="1">
      <alignment horizontal="center" wrapText="1"/>
    </xf>
    <xf numFmtId="0" fontId="0" fillId="0" borderId="0" xfId="0" applyAlignment="1">
      <alignment horizontal="right" vertical="center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vertical="center"/>
    </xf>
    <xf numFmtId="193" fontId="34" fillId="0" borderId="1" xfId="7" applyNumberFormat="1" applyFont="1" applyBorder="1" applyAlignment="1">
      <alignment horizontal="center" vertical="center" wrapText="1"/>
    </xf>
    <xf numFmtId="171" fontId="35" fillId="0" borderId="1" xfId="7" applyFont="1" applyBorder="1" applyAlignment="1">
      <alignment horizontal="center"/>
    </xf>
    <xf numFmtId="0" fontId="34" fillId="0" borderId="1" xfId="0" applyFont="1" applyBorder="1"/>
    <xf numFmtId="0" fontId="34" fillId="0" borderId="1" xfId="0" applyFont="1" applyBorder="1" applyAlignment="1">
      <alignment horizontal="left"/>
    </xf>
    <xf numFmtId="193" fontId="34" fillId="0" borderId="1" xfId="7" applyNumberFormat="1" applyFont="1" applyFill="1" applyBorder="1"/>
    <xf numFmtId="171" fontId="34" fillId="0" borderId="1" xfId="7" applyFont="1" applyBorder="1"/>
    <xf numFmtId="0" fontId="35" fillId="0" borderId="1" xfId="0" applyFont="1" applyBorder="1"/>
    <xf numFmtId="193" fontId="45" fillId="0" borderId="1" xfId="7" applyNumberFormat="1" applyFont="1" applyFill="1" applyBorder="1"/>
    <xf numFmtId="171" fontId="35" fillId="0" borderId="1" xfId="7" applyFont="1" applyBorder="1"/>
    <xf numFmtId="171" fontId="0" fillId="0" borderId="0" xfId="0" applyNumberFormat="1"/>
    <xf numFmtId="0" fontId="46" fillId="0" borderId="0" xfId="0" applyFont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vertical="center" wrapText="1"/>
    </xf>
    <xf numFmtId="0" fontId="46" fillId="0" borderId="47" xfId="0" applyFont="1" applyBorder="1" applyAlignment="1">
      <alignment vertical="center" wrapText="1"/>
    </xf>
    <xf numFmtId="0" fontId="46" fillId="0" borderId="47" xfId="0" applyFont="1" applyBorder="1" applyAlignment="1">
      <alignment horizontal="right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/>
    </xf>
    <xf numFmtId="49" fontId="45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left" vertical="top" wrapText="1"/>
    </xf>
    <xf numFmtId="4" fontId="45" fillId="0" borderId="1" xfId="0" applyNumberFormat="1" applyFont="1" applyFill="1" applyBorder="1" applyAlignment="1">
      <alignment vertical="center"/>
    </xf>
    <xf numFmtId="49" fontId="47" fillId="0" borderId="1" xfId="0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left" vertical="top" wrapText="1"/>
    </xf>
    <xf numFmtId="176" fontId="47" fillId="0" borderId="1" xfId="0" applyNumberFormat="1" applyFont="1" applyBorder="1" applyAlignment="1">
      <alignment horizontal="right" vertical="center"/>
    </xf>
    <xf numFmtId="0" fontId="47" fillId="0" borderId="1" xfId="0" applyFont="1" applyFill="1" applyBorder="1" applyAlignment="1">
      <alignment horizontal="left" wrapText="1"/>
    </xf>
    <xf numFmtId="49" fontId="48" fillId="0" borderId="1" xfId="0" applyNumberFormat="1" applyFont="1" applyFill="1" applyBorder="1" applyAlignment="1">
      <alignment horizontal="center"/>
    </xf>
    <xf numFmtId="176" fontId="47" fillId="2" borderId="1" xfId="0" applyNumberFormat="1" applyFont="1" applyFill="1" applyBorder="1" applyAlignment="1">
      <alignment horizontal="right" vertical="center"/>
    </xf>
    <xf numFmtId="176" fontId="47" fillId="0" borderId="1" xfId="0" applyNumberFormat="1" applyFont="1" applyBorder="1" applyAlignment="1">
      <alignment horizontal="right" vertical="center" wrapText="1"/>
    </xf>
    <xf numFmtId="194" fontId="47" fillId="0" borderId="1" xfId="6" applyNumberFormat="1" applyFont="1" applyBorder="1" applyAlignment="1">
      <alignment horizontal="right" wrapText="1"/>
    </xf>
    <xf numFmtId="194" fontId="49" fillId="0" borderId="1" xfId="6" applyNumberFormat="1" applyFont="1" applyBorder="1" applyAlignment="1">
      <alignment horizontal="right" wrapText="1"/>
    </xf>
    <xf numFmtId="0" fontId="45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47" fillId="0" borderId="1" xfId="0" applyFont="1" applyBorder="1"/>
    <xf numFmtId="0" fontId="47" fillId="0" borderId="1" xfId="0" applyFont="1" applyFill="1" applyBorder="1" applyAlignment="1">
      <alignment wrapText="1"/>
    </xf>
    <xf numFmtId="0" fontId="45" fillId="0" borderId="1" xfId="0" applyNumberFormat="1" applyFont="1" applyFill="1" applyBorder="1" applyAlignment="1">
      <alignment horizontal="center"/>
    </xf>
    <xf numFmtId="171" fontId="45" fillId="0" borderId="1" xfId="6" applyFont="1" applyBorder="1"/>
    <xf numFmtId="0" fontId="21" fillId="3" borderId="35" xfId="2" applyFont="1" applyFill="1" applyBorder="1" applyAlignment="1">
      <alignment horizontal="left" vertical="top" wrapText="1"/>
    </xf>
    <xf numFmtId="181" fontId="29" fillId="3" borderId="34" xfId="2" applyNumberFormat="1" applyFont="1" applyFill="1" applyBorder="1" applyAlignment="1">
      <alignment horizontal="right" wrapText="1"/>
    </xf>
    <xf numFmtId="181" fontId="30" fillId="3" borderId="34" xfId="2" applyNumberFormat="1" applyFont="1" applyFill="1" applyBorder="1" applyAlignment="1">
      <alignment horizontal="right" wrapText="1"/>
    </xf>
    <xf numFmtId="0" fontId="21" fillId="0" borderId="48" xfId="2" applyFont="1" applyFill="1" applyBorder="1" applyAlignment="1">
      <alignment horizontal="left" vertical="top" wrapText="1"/>
    </xf>
    <xf numFmtId="181" fontId="30" fillId="0" borderId="49" xfId="2" applyNumberFormat="1" applyFont="1" applyFill="1" applyBorder="1" applyAlignment="1">
      <alignment horizontal="right" wrapText="1"/>
    </xf>
    <xf numFmtId="181" fontId="30" fillId="0" borderId="50" xfId="2" applyNumberFormat="1" applyFont="1" applyFill="1" applyBorder="1" applyAlignment="1">
      <alignment horizontal="right" wrapText="1"/>
    </xf>
    <xf numFmtId="0" fontId="21" fillId="0" borderId="51" xfId="2" applyFont="1" applyFill="1" applyBorder="1" applyAlignment="1">
      <alignment horizontal="left" vertical="top" wrapText="1"/>
    </xf>
    <xf numFmtId="181" fontId="30" fillId="0" borderId="1" xfId="2" applyNumberFormat="1" applyFont="1" applyFill="1" applyBorder="1" applyAlignment="1">
      <alignment horizontal="right" wrapText="1"/>
    </xf>
    <xf numFmtId="0" fontId="21" fillId="0" borderId="52" xfId="2" applyFont="1" applyFill="1" applyBorder="1" applyAlignment="1">
      <alignment horizontal="center" vertical="center" wrapText="1"/>
    </xf>
    <xf numFmtId="0" fontId="21" fillId="0" borderId="53" xfId="2" applyFont="1" applyFill="1" applyBorder="1" applyAlignment="1">
      <alignment horizontal="center" wrapText="1"/>
    </xf>
    <xf numFmtId="0" fontId="21" fillId="3" borderId="54" xfId="2" applyFont="1" applyFill="1" applyBorder="1" applyAlignment="1">
      <alignment horizontal="center" wrapText="1"/>
    </xf>
    <xf numFmtId="0" fontId="21" fillId="0" borderId="54" xfId="2" applyFont="1" applyFill="1" applyBorder="1" applyAlignment="1">
      <alignment horizontal="center" wrapText="1"/>
    </xf>
    <xf numFmtId="188" fontId="21" fillId="0" borderId="54" xfId="2" applyNumberFormat="1" applyFont="1" applyFill="1" applyBorder="1" applyAlignment="1">
      <alignment horizontal="center" wrapText="1"/>
    </xf>
    <xf numFmtId="187" fontId="21" fillId="0" borderId="54" xfId="2" applyNumberFormat="1" applyFont="1" applyFill="1" applyBorder="1" applyAlignment="1">
      <alignment horizontal="center" wrapText="1"/>
    </xf>
    <xf numFmtId="187" fontId="21" fillId="0" borderId="54" xfId="2" applyNumberFormat="1" applyFont="1" applyFill="1" applyBorder="1" applyAlignment="1" applyProtection="1">
      <alignment horizontal="center" wrapText="1"/>
      <protection locked="0"/>
    </xf>
    <xf numFmtId="192" fontId="21" fillId="3" borderId="54" xfId="2" applyNumberFormat="1" applyFont="1" applyFill="1" applyBorder="1" applyAlignment="1" applyProtection="1">
      <alignment horizontal="center" wrapText="1"/>
      <protection locked="0"/>
    </xf>
    <xf numFmtId="191" fontId="21" fillId="0" borderId="54" xfId="2" applyNumberFormat="1" applyFont="1" applyFill="1" applyBorder="1" applyAlignment="1" applyProtection="1">
      <alignment horizontal="center" wrapText="1"/>
      <protection locked="0"/>
    </xf>
    <xf numFmtId="183" fontId="21" fillId="0" borderId="54" xfId="2" applyNumberFormat="1" applyFont="1" applyFill="1" applyBorder="1" applyAlignment="1">
      <alignment horizontal="center" wrapText="1"/>
    </xf>
    <xf numFmtId="183" fontId="21" fillId="0" borderId="55" xfId="2" applyNumberFormat="1" applyFont="1" applyFill="1" applyBorder="1" applyAlignment="1">
      <alignment horizontal="center" wrapText="1"/>
    </xf>
    <xf numFmtId="183" fontId="21" fillId="0" borderId="21" xfId="2" applyNumberFormat="1" applyFont="1" applyFill="1" applyBorder="1" applyAlignment="1">
      <alignment horizontal="center" wrapText="1"/>
    </xf>
    <xf numFmtId="0" fontId="21" fillId="0" borderId="56" xfId="2" applyFont="1" applyFill="1" applyBorder="1" applyAlignment="1">
      <alignment horizontal="center" vertical="center" wrapText="1"/>
    </xf>
    <xf numFmtId="0" fontId="21" fillId="0" borderId="57" xfId="2" applyFont="1" applyFill="1" applyBorder="1" applyAlignment="1">
      <alignment horizontal="center" vertical="center" wrapText="1"/>
    </xf>
    <xf numFmtId="0" fontId="21" fillId="0" borderId="58" xfId="2" applyFont="1" applyFill="1" applyBorder="1" applyAlignment="1">
      <alignment horizontal="center" vertical="center" wrapText="1"/>
    </xf>
    <xf numFmtId="181" fontId="29" fillId="0" borderId="36" xfId="2" applyNumberFormat="1" applyFont="1" applyFill="1" applyBorder="1" applyAlignment="1">
      <alignment horizontal="right" wrapText="1"/>
    </xf>
    <xf numFmtId="181" fontId="29" fillId="3" borderId="36" xfId="2" applyNumberFormat="1" applyFont="1" applyFill="1" applyBorder="1" applyAlignment="1">
      <alignment horizontal="right" wrapText="1"/>
    </xf>
    <xf numFmtId="181" fontId="30" fillId="3" borderId="36" xfId="2" applyNumberFormat="1" applyFont="1" applyFill="1" applyBorder="1" applyAlignment="1">
      <alignment horizontal="right" wrapText="1"/>
    </xf>
    <xf numFmtId="0" fontId="21" fillId="0" borderId="24" xfId="2" applyFont="1" applyFill="1" applyBorder="1" applyAlignment="1">
      <alignment horizontal="left" vertical="top" wrapText="1"/>
    </xf>
    <xf numFmtId="181" fontId="30" fillId="0" borderId="25" xfId="2" applyNumberFormat="1" applyFont="1" applyFill="1" applyBorder="1" applyAlignment="1">
      <alignment horizontal="right" wrapText="1"/>
    </xf>
    <xf numFmtId="0" fontId="20" fillId="0" borderId="13" xfId="5" applyFont="1" applyBorder="1" applyAlignment="1">
      <alignment horizontal="right" vertical="center" wrapText="1"/>
    </xf>
    <xf numFmtId="175" fontId="21" fillId="0" borderId="27" xfId="5" applyNumberFormat="1" applyFont="1" applyBorder="1" applyAlignment="1">
      <alignment horizontal="right" vertical="center" wrapText="1"/>
    </xf>
    <xf numFmtId="175" fontId="21" fillId="0" borderId="6" xfId="5" applyNumberFormat="1" applyFont="1" applyBorder="1" applyAlignment="1">
      <alignment horizontal="right" vertical="center" wrapText="1"/>
    </xf>
    <xf numFmtId="0" fontId="21" fillId="0" borderId="6" xfId="5" applyFont="1" applyBorder="1" applyAlignment="1">
      <alignment vertical="center" wrapText="1"/>
    </xf>
    <xf numFmtId="0" fontId="20" fillId="0" borderId="6" xfId="5" applyFont="1" applyBorder="1" applyAlignment="1">
      <alignment vertical="center" wrapText="1"/>
    </xf>
    <xf numFmtId="175" fontId="20" fillId="0" borderId="27" xfId="5" applyNumberFormat="1" applyFont="1" applyBorder="1" applyAlignment="1">
      <alignment horizontal="right" vertical="center" wrapText="1"/>
    </xf>
    <xf numFmtId="175" fontId="20" fillId="0" borderId="6" xfId="5" applyNumberFormat="1" applyFont="1" applyBorder="1" applyAlignment="1">
      <alignment horizontal="right" vertical="center" wrapText="1"/>
    </xf>
    <xf numFmtId="0" fontId="24" fillId="0" borderId="20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12" xfId="2" applyNumberFormat="1" applyFont="1" applyFill="1" applyBorder="1" applyAlignment="1" applyProtection="1">
      <alignment wrapText="1"/>
      <protection hidden="1"/>
    </xf>
    <xf numFmtId="0" fontId="24" fillId="0" borderId="12" xfId="2" applyNumberFormat="1" applyFont="1" applyFill="1" applyBorder="1" applyAlignment="1" applyProtection="1">
      <alignment horizontal="right" wrapText="1"/>
      <protection hidden="1"/>
    </xf>
    <xf numFmtId="0" fontId="24" fillId="0" borderId="6" xfId="2" applyNumberFormat="1" applyFont="1" applyFill="1" applyBorder="1" applyAlignment="1" applyProtection="1">
      <alignment horizontal="right" wrapText="1"/>
      <protection hidden="1"/>
    </xf>
    <xf numFmtId="4" fontId="24" fillId="0" borderId="59" xfId="2" applyNumberFormat="1" applyFont="1" applyFill="1" applyBorder="1" applyAlignment="1" applyProtection="1">
      <protection hidden="1"/>
    </xf>
    <xf numFmtId="4" fontId="24" fillId="0" borderId="60" xfId="2" applyNumberFormat="1" applyFont="1" applyFill="1" applyBorder="1" applyAlignment="1" applyProtection="1">
      <protection hidden="1"/>
    </xf>
    <xf numFmtId="0" fontId="21" fillId="0" borderId="13" xfId="5" applyFont="1" applyBorder="1" applyAlignment="1">
      <alignment horizontal="right" vertical="center" wrapText="1"/>
    </xf>
    <xf numFmtId="173" fontId="21" fillId="0" borderId="11" xfId="5" applyNumberFormat="1" applyFont="1" applyBorder="1" applyAlignment="1">
      <alignment horizontal="right" vertical="center" wrapText="1"/>
    </xf>
    <xf numFmtId="173" fontId="21" fillId="0" borderId="61" xfId="5" applyNumberFormat="1" applyFont="1" applyBorder="1" applyAlignment="1">
      <alignment horizontal="right" vertical="center" wrapText="1"/>
    </xf>
    <xf numFmtId="173" fontId="21" fillId="0" borderId="12" xfId="5" applyNumberFormat="1" applyFont="1" applyBorder="1" applyAlignment="1">
      <alignment horizontal="right" vertical="center" wrapText="1"/>
    </xf>
    <xf numFmtId="175" fontId="21" fillId="0" borderId="18" xfId="5" applyNumberFormat="1" applyFont="1" applyBorder="1" applyAlignment="1">
      <alignment horizontal="right" vertical="center" wrapText="1"/>
    </xf>
    <xf numFmtId="175" fontId="21" fillId="0" borderId="61" xfId="5" applyNumberFormat="1" applyFont="1" applyBorder="1" applyAlignment="1">
      <alignment horizontal="right" vertical="center" wrapText="1"/>
    </xf>
    <xf numFmtId="175" fontId="21" fillId="0" borderId="12" xfId="5" applyNumberFormat="1" applyFont="1" applyBorder="1" applyAlignment="1">
      <alignment horizontal="right" vertical="center" wrapText="1"/>
    </xf>
    <xf numFmtId="182" fontId="4" fillId="0" borderId="62" xfId="2" applyNumberFormat="1" applyFont="1" applyFill="1" applyBorder="1" applyAlignment="1" applyProtection="1">
      <alignment horizontal="right" wrapText="1"/>
      <protection hidden="1"/>
    </xf>
    <xf numFmtId="180" fontId="4" fillId="0" borderId="63" xfId="2" applyNumberFormat="1" applyFont="1" applyFill="1" applyBorder="1" applyAlignment="1" applyProtection="1">
      <alignment wrapText="1"/>
      <protection hidden="1"/>
    </xf>
    <xf numFmtId="173" fontId="4" fillId="0" borderId="62" xfId="2" applyNumberFormat="1" applyFont="1" applyFill="1" applyBorder="1" applyAlignment="1" applyProtection="1">
      <alignment wrapText="1"/>
      <protection hidden="1"/>
    </xf>
    <xf numFmtId="175" fontId="4" fillId="0" borderId="2" xfId="2" applyNumberFormat="1" applyFont="1" applyFill="1" applyBorder="1" applyAlignment="1" applyProtection="1">
      <alignment horizontal="right" wrapText="1"/>
      <protection hidden="1"/>
    </xf>
    <xf numFmtId="4" fontId="4" fillId="0" borderId="62" xfId="2" applyNumberFormat="1" applyFont="1" applyFill="1" applyBorder="1" applyAlignment="1" applyProtection="1">
      <protection hidden="1"/>
    </xf>
    <xf numFmtId="4" fontId="4" fillId="0" borderId="64" xfId="2" applyNumberFormat="1" applyFont="1" applyFill="1" applyBorder="1" applyAlignment="1" applyProtection="1">
      <protection hidden="1"/>
    </xf>
    <xf numFmtId="0" fontId="50" fillId="0" borderId="1" xfId="1" applyFont="1" applyFill="1" applyBorder="1" applyAlignment="1">
      <alignment wrapText="1"/>
    </xf>
    <xf numFmtId="0" fontId="20" fillId="0" borderId="8" xfId="5" applyFont="1" applyBorder="1" applyAlignment="1">
      <alignment vertical="center" wrapText="1"/>
    </xf>
    <xf numFmtId="175" fontId="20" fillId="0" borderId="7" xfId="5" applyNumberFormat="1" applyFont="1" applyBorder="1" applyAlignment="1">
      <alignment horizontal="right" vertical="center" wrapText="1"/>
    </xf>
    <xf numFmtId="175" fontId="20" fillId="0" borderId="8" xfId="5" applyNumberFormat="1" applyFont="1" applyBorder="1" applyAlignment="1">
      <alignment horizontal="right" vertical="center" wrapText="1"/>
    </xf>
    <xf numFmtId="4" fontId="21" fillId="0" borderId="9" xfId="5" applyNumberFormat="1" applyFont="1" applyBorder="1" applyAlignment="1">
      <alignment horizontal="right" vertical="center" wrapText="1"/>
    </xf>
    <xf numFmtId="200" fontId="2" fillId="0" borderId="1" xfId="0" applyNumberFormat="1" applyFont="1" applyBorder="1" applyAlignment="1">
      <alignment horizontal="right" wrapText="1"/>
    </xf>
    <xf numFmtId="200" fontId="2" fillId="0" borderId="65" xfId="0" applyNumberFormat="1" applyFont="1" applyBorder="1" applyAlignment="1">
      <alignment horizontal="right" wrapText="1"/>
    </xf>
    <xf numFmtId="200" fontId="2" fillId="0" borderId="21" xfId="0" applyNumberFormat="1" applyFont="1" applyBorder="1"/>
    <xf numFmtId="200" fontId="2" fillId="0" borderId="65" xfId="0" applyNumberFormat="1" applyFont="1" applyBorder="1"/>
    <xf numFmtId="200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right" wrapText="1"/>
    </xf>
    <xf numFmtId="200" fontId="2" fillId="0" borderId="1" xfId="0" applyNumberFormat="1" applyFont="1" applyFill="1" applyBorder="1" applyAlignment="1">
      <alignment horizontal="right" wrapText="1"/>
    </xf>
    <xf numFmtId="2" fontId="2" fillId="0" borderId="21" xfId="0" applyNumberFormat="1" applyFont="1" applyFill="1" applyBorder="1"/>
    <xf numFmtId="2" fontId="2" fillId="0" borderId="1" xfId="0" applyNumberFormat="1" applyFont="1" applyFill="1" applyBorder="1"/>
    <xf numFmtId="200" fontId="2" fillId="0" borderId="65" xfId="0" applyNumberFormat="1" applyFont="1" applyFill="1" applyBorder="1" applyAlignment="1">
      <alignment horizontal="right" wrapText="1"/>
    </xf>
    <xf numFmtId="200" fontId="2" fillId="0" borderId="21" xfId="0" applyNumberFormat="1" applyFont="1" applyFill="1" applyBorder="1"/>
    <xf numFmtId="200" fontId="2" fillId="0" borderId="1" xfId="0" applyNumberFormat="1" applyFont="1" applyFill="1" applyBorder="1"/>
    <xf numFmtId="200" fontId="2" fillId="0" borderId="65" xfId="0" applyNumberFormat="1" applyFont="1" applyFill="1" applyBorder="1" applyAlignment="1">
      <alignment horizontal="right" vertical="top" wrapText="1"/>
    </xf>
    <xf numFmtId="200" fontId="2" fillId="0" borderId="1" xfId="0" applyNumberFormat="1" applyFont="1" applyFill="1" applyBorder="1" applyAlignment="1">
      <alignment horizontal="right" vertical="top" wrapText="1"/>
    </xf>
    <xf numFmtId="201" fontId="21" fillId="0" borderId="54" xfId="2" applyNumberFormat="1" applyFont="1" applyFill="1" applyBorder="1" applyAlignment="1">
      <alignment horizontal="center" wrapText="1"/>
    </xf>
    <xf numFmtId="183" fontId="21" fillId="0" borderId="54" xfId="2" applyNumberFormat="1" applyFont="1" applyFill="1" applyBorder="1" applyAlignment="1" applyProtection="1">
      <alignment horizontal="center" wrapText="1"/>
      <protection locked="0"/>
    </xf>
    <xf numFmtId="202" fontId="21" fillId="0" borderId="54" xfId="2" applyNumberFormat="1" applyFont="1" applyFill="1" applyBorder="1" applyAlignment="1" applyProtection="1">
      <alignment horizontal="center" wrapText="1"/>
      <protection locked="0"/>
    </xf>
    <xf numFmtId="0" fontId="21" fillId="0" borderId="35" xfId="2" applyFont="1" applyFill="1" applyBorder="1" applyAlignment="1">
      <alignment horizontal="left" wrapText="1"/>
    </xf>
    <xf numFmtId="181" fontId="36" fillId="0" borderId="2" xfId="0" applyNumberFormat="1" applyFont="1" applyBorder="1" applyAlignment="1">
      <alignment wrapText="1"/>
    </xf>
    <xf numFmtId="180" fontId="4" fillId="3" borderId="20" xfId="2" applyNumberFormat="1" applyFont="1" applyFill="1" applyBorder="1" applyAlignment="1" applyProtection="1">
      <alignment wrapText="1"/>
      <protection hidden="1"/>
    </xf>
    <xf numFmtId="173" fontId="4" fillId="3" borderId="21" xfId="2" applyNumberFormat="1" applyFont="1" applyFill="1" applyBorder="1" applyAlignment="1" applyProtection="1">
      <alignment wrapText="1"/>
      <protection hidden="1"/>
    </xf>
    <xf numFmtId="182" fontId="4" fillId="3" borderId="21" xfId="2" applyNumberFormat="1" applyFont="1" applyFill="1" applyBorder="1" applyAlignment="1" applyProtection="1">
      <alignment horizontal="right" wrapText="1"/>
      <protection hidden="1"/>
    </xf>
    <xf numFmtId="175" fontId="4" fillId="3" borderId="1" xfId="2" applyNumberFormat="1" applyFont="1" applyFill="1" applyBorder="1" applyAlignment="1" applyProtection="1">
      <alignment horizontal="right" wrapText="1"/>
      <protection hidden="1"/>
    </xf>
    <xf numFmtId="4" fontId="4" fillId="3" borderId="21" xfId="2" applyNumberFormat="1" applyFont="1" applyFill="1" applyBorder="1" applyAlignment="1" applyProtection="1">
      <protection hidden="1"/>
    </xf>
    <xf numFmtId="4" fontId="4" fillId="3" borderId="22" xfId="2" applyNumberFormat="1" applyFont="1" applyFill="1" applyBorder="1" applyAlignment="1" applyProtection="1">
      <protection hidden="1"/>
    </xf>
    <xf numFmtId="173" fontId="24" fillId="3" borderId="21" xfId="2" applyNumberFormat="1" applyFont="1" applyFill="1" applyBorder="1" applyAlignment="1" applyProtection="1">
      <alignment wrapText="1"/>
      <protection hidden="1"/>
    </xf>
    <xf numFmtId="182" fontId="24" fillId="3" borderId="21" xfId="2" applyNumberFormat="1" applyFont="1" applyFill="1" applyBorder="1" applyAlignment="1" applyProtection="1">
      <alignment horizontal="right" wrapText="1"/>
      <protection hidden="1"/>
    </xf>
    <xf numFmtId="175" fontId="24" fillId="3" borderId="1" xfId="2" applyNumberFormat="1" applyFont="1" applyFill="1" applyBorder="1" applyAlignment="1" applyProtection="1">
      <alignment horizontal="right" wrapText="1"/>
      <protection hidden="1"/>
    </xf>
    <xf numFmtId="4" fontId="24" fillId="3" borderId="21" xfId="2" applyNumberFormat="1" applyFont="1" applyFill="1" applyBorder="1" applyAlignment="1" applyProtection="1">
      <protection hidden="1"/>
    </xf>
    <xf numFmtId="4" fontId="24" fillId="3" borderId="22" xfId="2" applyNumberFormat="1" applyFont="1" applyFill="1" applyBorder="1" applyAlignment="1" applyProtection="1">
      <protection hidden="1"/>
    </xf>
    <xf numFmtId="0" fontId="4" fillId="2" borderId="20" xfId="2" applyNumberFormat="1" applyFont="1" applyFill="1" applyBorder="1" applyAlignment="1" applyProtection="1">
      <alignment horizontal="justify" vertical="justify" wrapText="1"/>
      <protection hidden="1"/>
    </xf>
    <xf numFmtId="175" fontId="4" fillId="2" borderId="1" xfId="2" applyNumberFormat="1" applyFont="1" applyFill="1" applyBorder="1" applyAlignment="1" applyProtection="1">
      <alignment wrapText="1"/>
      <protection hidden="1"/>
    </xf>
    <xf numFmtId="180" fontId="4" fillId="2" borderId="20" xfId="2" applyNumberFormat="1" applyFont="1" applyFill="1" applyBorder="1" applyAlignment="1" applyProtection="1">
      <alignment wrapText="1"/>
      <protection hidden="1"/>
    </xf>
    <xf numFmtId="173" fontId="4" fillId="2" borderId="21" xfId="2" applyNumberFormat="1" applyFont="1" applyFill="1" applyBorder="1" applyAlignment="1" applyProtection="1">
      <alignment wrapText="1"/>
      <protection hidden="1"/>
    </xf>
    <xf numFmtId="182" fontId="4" fillId="2" borderId="21" xfId="2" applyNumberFormat="1" applyFont="1" applyFill="1" applyBorder="1" applyAlignment="1" applyProtection="1">
      <alignment horizontal="right" wrapText="1"/>
      <protection hidden="1"/>
    </xf>
    <xf numFmtId="175" fontId="4" fillId="2" borderId="1" xfId="2" applyNumberFormat="1" applyFont="1" applyFill="1" applyBorder="1" applyAlignment="1" applyProtection="1">
      <alignment horizontal="right" wrapText="1"/>
      <protection hidden="1"/>
    </xf>
    <xf numFmtId="4" fontId="4" fillId="2" borderId="21" xfId="2" applyNumberFormat="1" applyFont="1" applyFill="1" applyBorder="1" applyAlignment="1" applyProtection="1">
      <protection hidden="1"/>
    </xf>
    <xf numFmtId="4" fontId="4" fillId="2" borderId="22" xfId="2" applyNumberFormat="1" applyFont="1" applyFill="1" applyBorder="1" applyAlignment="1" applyProtection="1">
      <protection hidden="1"/>
    </xf>
    <xf numFmtId="182" fontId="24" fillId="2" borderId="21" xfId="2" applyNumberFormat="1" applyFont="1" applyFill="1" applyBorder="1" applyAlignment="1" applyProtection="1">
      <alignment horizontal="right" wrapText="1"/>
      <protection hidden="1"/>
    </xf>
    <xf numFmtId="175" fontId="24" fillId="2" borderId="1" xfId="2" applyNumberFormat="1" applyFont="1" applyFill="1" applyBorder="1" applyAlignment="1" applyProtection="1">
      <alignment horizontal="right" wrapText="1"/>
      <protection hidden="1"/>
    </xf>
    <xf numFmtId="4" fontId="24" fillId="2" borderId="21" xfId="2" applyNumberFormat="1" applyFont="1" applyFill="1" applyBorder="1" applyAlignment="1" applyProtection="1">
      <protection hidden="1"/>
    </xf>
    <xf numFmtId="4" fontId="24" fillId="2" borderId="22" xfId="2" applyNumberFormat="1" applyFont="1" applyFill="1" applyBorder="1" applyAlignment="1" applyProtection="1">
      <protection hidden="1"/>
    </xf>
    <xf numFmtId="175" fontId="24" fillId="4" borderId="57" xfId="2" applyNumberFormat="1" applyFont="1" applyFill="1" applyBorder="1" applyAlignment="1" applyProtection="1">
      <alignment wrapText="1"/>
      <protection hidden="1"/>
    </xf>
    <xf numFmtId="180" fontId="4" fillId="4" borderId="61" xfId="2" applyNumberFormat="1" applyFont="1" applyFill="1" applyBorder="1" applyAlignment="1" applyProtection="1">
      <alignment wrapText="1"/>
      <protection hidden="1"/>
    </xf>
    <xf numFmtId="173" fontId="24" fillId="4" borderId="66" xfId="2" applyNumberFormat="1" applyFont="1" applyFill="1" applyBorder="1" applyAlignment="1" applyProtection="1">
      <alignment wrapText="1"/>
      <protection hidden="1"/>
    </xf>
    <xf numFmtId="182" fontId="24" fillId="4" borderId="66" xfId="2" applyNumberFormat="1" applyFont="1" applyFill="1" applyBorder="1" applyAlignment="1" applyProtection="1">
      <alignment horizontal="right" wrapText="1"/>
      <protection hidden="1"/>
    </xf>
    <xf numFmtId="175" fontId="24" fillId="4" borderId="57" xfId="2" applyNumberFormat="1" applyFont="1" applyFill="1" applyBorder="1" applyAlignment="1" applyProtection="1">
      <alignment horizontal="right" wrapText="1"/>
      <protection hidden="1"/>
    </xf>
    <xf numFmtId="4" fontId="24" fillId="4" borderId="66" xfId="2" applyNumberFormat="1" applyFont="1" applyFill="1" applyBorder="1" applyAlignment="1" applyProtection="1">
      <protection hidden="1"/>
    </xf>
    <xf numFmtId="4" fontId="24" fillId="4" borderId="67" xfId="2" applyNumberFormat="1" applyFont="1" applyFill="1" applyBorder="1" applyAlignment="1" applyProtection="1">
      <protection hidden="1"/>
    </xf>
    <xf numFmtId="173" fontId="20" fillId="3" borderId="6" xfId="5" applyNumberFormat="1" applyFont="1" applyFill="1" applyBorder="1" applyAlignment="1">
      <alignment horizontal="right" vertical="center" wrapText="1"/>
    </xf>
    <xf numFmtId="4" fontId="20" fillId="3" borderId="40" xfId="5" applyNumberFormat="1" applyFont="1" applyFill="1" applyBorder="1" applyAlignment="1">
      <alignment horizontal="right" vertical="center" wrapText="1"/>
    </xf>
    <xf numFmtId="175" fontId="21" fillId="0" borderId="7" xfId="5" applyNumberFormat="1" applyFont="1" applyBorder="1" applyAlignment="1">
      <alignment vertical="center" wrapText="1"/>
    </xf>
    <xf numFmtId="0" fontId="21" fillId="0" borderId="62" xfId="5" applyFont="1" applyBorder="1" applyAlignment="1">
      <alignment vertical="center" wrapText="1"/>
    </xf>
    <xf numFmtId="0" fontId="4" fillId="2" borderId="21" xfId="2" applyNumberFormat="1" applyFont="1" applyFill="1" applyBorder="1" applyAlignment="1" applyProtection="1">
      <alignment horizontal="justify" vertical="justify" wrapText="1"/>
      <protection hidden="1"/>
    </xf>
    <xf numFmtId="0" fontId="44" fillId="2" borderId="1" xfId="1" applyFont="1" applyFill="1" applyBorder="1" applyAlignment="1">
      <alignment wrapText="1"/>
    </xf>
    <xf numFmtId="0" fontId="21" fillId="0" borderId="7" xfId="5" applyFont="1" applyBorder="1" applyAlignment="1">
      <alignment horizontal="right" vertical="center" wrapText="1"/>
    </xf>
    <xf numFmtId="0" fontId="21" fillId="0" borderId="8" xfId="5" applyFont="1" applyBorder="1" applyAlignment="1">
      <alignment horizontal="right" vertical="center" wrapText="1"/>
    </xf>
    <xf numFmtId="182" fontId="4" fillId="5" borderId="21" xfId="2" applyNumberFormat="1" applyFont="1" applyFill="1" applyBorder="1" applyAlignment="1" applyProtection="1">
      <alignment horizontal="right" wrapText="1"/>
      <protection hidden="1"/>
    </xf>
    <xf numFmtId="180" fontId="4" fillId="5" borderId="20" xfId="2" applyNumberFormat="1" applyFont="1" applyFill="1" applyBorder="1" applyAlignment="1" applyProtection="1">
      <alignment wrapText="1"/>
      <protection hidden="1"/>
    </xf>
    <xf numFmtId="173" fontId="4" fillId="5" borderId="21" xfId="2" applyNumberFormat="1" applyFont="1" applyFill="1" applyBorder="1" applyAlignment="1" applyProtection="1">
      <alignment wrapText="1"/>
      <protection hidden="1"/>
    </xf>
    <xf numFmtId="175" fontId="4" fillId="5" borderId="1" xfId="2" applyNumberFormat="1" applyFont="1" applyFill="1" applyBorder="1" applyAlignment="1" applyProtection="1">
      <alignment horizontal="right" wrapText="1"/>
      <protection hidden="1"/>
    </xf>
    <xf numFmtId="4" fontId="4" fillId="5" borderId="21" xfId="2" applyNumberFormat="1" applyFont="1" applyFill="1" applyBorder="1" applyAlignment="1" applyProtection="1">
      <protection hidden="1"/>
    </xf>
    <xf numFmtId="4" fontId="4" fillId="5" borderId="22" xfId="2" applyNumberFormat="1" applyFont="1" applyFill="1" applyBorder="1" applyAlignment="1" applyProtection="1">
      <protection hidden="1"/>
    </xf>
    <xf numFmtId="203" fontId="3" fillId="0" borderId="65" xfId="0" applyNumberFormat="1" applyFont="1" applyBorder="1"/>
    <xf numFmtId="203" fontId="3" fillId="0" borderId="1" xfId="0" applyNumberFormat="1" applyFont="1" applyBorder="1"/>
    <xf numFmtId="203" fontId="2" fillId="0" borderId="1" xfId="0" applyNumberFormat="1" applyFont="1" applyBorder="1"/>
    <xf numFmtId="203" fontId="2" fillId="0" borderId="23" xfId="0" applyNumberFormat="1" applyFont="1" applyBorder="1"/>
    <xf numFmtId="203" fontId="2" fillId="0" borderId="65" xfId="0" applyNumberFormat="1" applyFont="1" applyBorder="1"/>
    <xf numFmtId="203" fontId="2" fillId="0" borderId="68" xfId="0" applyNumberFormat="1" applyFont="1" applyBorder="1"/>
    <xf numFmtId="203" fontId="2" fillId="0" borderId="69" xfId="0" applyNumberFormat="1" applyFont="1" applyBorder="1"/>
    <xf numFmtId="203" fontId="2" fillId="0" borderId="2" xfId="0" applyNumberFormat="1" applyFont="1" applyBorder="1"/>
    <xf numFmtId="203" fontId="3" fillId="0" borderId="23" xfId="0" applyNumberFormat="1" applyFont="1" applyBorder="1"/>
    <xf numFmtId="203" fontId="3" fillId="0" borderId="1" xfId="0" applyNumberFormat="1" applyFont="1" applyFill="1" applyBorder="1"/>
    <xf numFmtId="203" fontId="2" fillId="0" borderId="1" xfId="0" applyNumberFormat="1" applyFont="1" applyFill="1" applyBorder="1"/>
    <xf numFmtId="203" fontId="2" fillId="0" borderId="65" xfId="0" applyNumberFormat="1" applyFont="1" applyFill="1" applyBorder="1"/>
    <xf numFmtId="203" fontId="3" fillId="0" borderId="65" xfId="0" applyNumberFormat="1" applyFont="1" applyFill="1" applyBorder="1"/>
    <xf numFmtId="203" fontId="2" fillId="0" borderId="68" xfId="0" applyNumberFormat="1" applyFont="1" applyFill="1" applyBorder="1"/>
    <xf numFmtId="203" fontId="3" fillId="0" borderId="70" xfId="0" applyNumberFormat="1" applyFont="1" applyBorder="1"/>
    <xf numFmtId="0" fontId="20" fillId="0" borderId="7" xfId="5" applyFont="1" applyBorder="1" applyAlignment="1">
      <alignment vertical="center" wrapText="1"/>
    </xf>
    <xf numFmtId="0" fontId="20" fillId="0" borderId="71" xfId="5" applyFont="1" applyBorder="1" applyAlignment="1">
      <alignment vertical="center" wrapText="1"/>
    </xf>
    <xf numFmtId="0" fontId="21" fillId="0" borderId="7" xfId="5" applyFont="1" applyBorder="1" applyAlignment="1">
      <alignment horizontal="justify" vertical="center" wrapText="1"/>
    </xf>
    <xf numFmtId="0" fontId="21" fillId="0" borderId="28" xfId="5" applyFont="1" applyBorder="1" applyAlignment="1">
      <alignment horizontal="justify" vertical="center" wrapText="1"/>
    </xf>
    <xf numFmtId="0" fontId="21" fillId="0" borderId="8" xfId="5" applyFont="1" applyBorder="1" applyAlignment="1">
      <alignment horizontal="justify" vertical="center" wrapText="1"/>
    </xf>
    <xf numFmtId="0" fontId="21" fillId="0" borderId="52" xfId="5" applyFont="1" applyBorder="1" applyAlignment="1">
      <alignment vertical="center" wrapText="1"/>
    </xf>
    <xf numFmtId="0" fontId="4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50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180" fontId="24" fillId="2" borderId="20" xfId="2" applyNumberFormat="1" applyFont="1" applyFill="1" applyBorder="1" applyAlignment="1" applyProtection="1">
      <alignment wrapText="1"/>
      <protection hidden="1"/>
    </xf>
    <xf numFmtId="173" fontId="24" fillId="2" borderId="21" xfId="2" applyNumberFormat="1" applyFont="1" applyFill="1" applyBorder="1" applyAlignment="1" applyProtection="1">
      <alignment wrapText="1"/>
      <protection hidden="1"/>
    </xf>
    <xf numFmtId="0" fontId="24" fillId="2" borderId="21" xfId="2" applyNumberFormat="1" applyFont="1" applyFill="1" applyBorder="1" applyAlignment="1" applyProtection="1">
      <alignment horizontal="justify" vertical="justify" wrapText="1"/>
      <protection hidden="1"/>
    </xf>
    <xf numFmtId="182" fontId="24" fillId="6" borderId="21" xfId="2" applyNumberFormat="1" applyFont="1" applyFill="1" applyBorder="1" applyAlignment="1" applyProtection="1">
      <alignment horizontal="right" wrapText="1"/>
      <protection hidden="1"/>
    </xf>
    <xf numFmtId="173" fontId="24" fillId="6" borderId="21" xfId="2" applyNumberFormat="1" applyFont="1" applyFill="1" applyBorder="1" applyAlignment="1" applyProtection="1">
      <alignment wrapText="1"/>
      <protection hidden="1"/>
    </xf>
    <xf numFmtId="175" fontId="24" fillId="6" borderId="1" xfId="2" applyNumberFormat="1" applyFont="1" applyFill="1" applyBorder="1" applyAlignment="1" applyProtection="1">
      <alignment horizontal="right" wrapText="1"/>
      <protection hidden="1"/>
    </xf>
    <xf numFmtId="4" fontId="24" fillId="6" borderId="21" xfId="2" applyNumberFormat="1" applyFont="1" applyFill="1" applyBorder="1" applyAlignment="1" applyProtection="1">
      <protection hidden="1"/>
    </xf>
    <xf numFmtId="4" fontId="24" fillId="6" borderId="22" xfId="2" applyNumberFormat="1" applyFont="1" applyFill="1" applyBorder="1" applyAlignment="1" applyProtection="1">
      <protection hidden="1"/>
    </xf>
    <xf numFmtId="0" fontId="24" fillId="3" borderId="21" xfId="2" applyNumberFormat="1" applyFont="1" applyFill="1" applyBorder="1" applyAlignment="1" applyProtection="1">
      <alignment horizontal="justify" vertical="justify" wrapText="1"/>
      <protection hidden="1"/>
    </xf>
    <xf numFmtId="180" fontId="24" fillId="3" borderId="20" xfId="2" applyNumberFormat="1" applyFont="1" applyFill="1" applyBorder="1" applyAlignment="1" applyProtection="1">
      <alignment wrapText="1"/>
      <protection hidden="1"/>
    </xf>
    <xf numFmtId="0" fontId="4" fillId="7" borderId="21" xfId="2" applyNumberFormat="1" applyFont="1" applyFill="1" applyBorder="1" applyAlignment="1" applyProtection="1">
      <alignment horizontal="justify" vertical="justify" wrapText="1"/>
      <protection hidden="1"/>
    </xf>
    <xf numFmtId="182" fontId="4" fillId="7" borderId="21" xfId="2" applyNumberFormat="1" applyFont="1" applyFill="1" applyBorder="1" applyAlignment="1" applyProtection="1">
      <alignment horizontal="right" wrapText="1"/>
      <protection hidden="1"/>
    </xf>
    <xf numFmtId="180" fontId="4" fillId="7" borderId="20" xfId="2" applyNumberFormat="1" applyFont="1" applyFill="1" applyBorder="1" applyAlignment="1" applyProtection="1">
      <alignment wrapText="1"/>
      <protection hidden="1"/>
    </xf>
    <xf numFmtId="173" fontId="4" fillId="7" borderId="21" xfId="2" applyNumberFormat="1" applyFont="1" applyFill="1" applyBorder="1" applyAlignment="1" applyProtection="1">
      <alignment wrapText="1"/>
      <protection hidden="1"/>
    </xf>
    <xf numFmtId="175" fontId="4" fillId="7" borderId="1" xfId="2" applyNumberFormat="1" applyFont="1" applyFill="1" applyBorder="1" applyAlignment="1" applyProtection="1">
      <alignment horizontal="right" wrapText="1"/>
      <protection hidden="1"/>
    </xf>
    <xf numFmtId="4" fontId="4" fillId="7" borderId="21" xfId="2" applyNumberFormat="1" applyFont="1" applyFill="1" applyBorder="1" applyAlignment="1" applyProtection="1">
      <protection hidden="1"/>
    </xf>
    <xf numFmtId="4" fontId="4" fillId="7" borderId="22" xfId="2" applyNumberFormat="1" applyFont="1" applyFill="1" applyBorder="1" applyAlignment="1" applyProtection="1">
      <protection hidden="1"/>
    </xf>
    <xf numFmtId="0" fontId="4" fillId="7" borderId="20" xfId="2" applyNumberFormat="1" applyFont="1" applyFill="1" applyBorder="1" applyAlignment="1" applyProtection="1">
      <alignment horizontal="justify" vertical="justify" wrapText="1"/>
      <protection hidden="1"/>
    </xf>
    <xf numFmtId="0" fontId="44" fillId="7" borderId="1" xfId="1" applyFont="1" applyFill="1" applyBorder="1" applyAlignment="1">
      <alignment wrapText="1"/>
    </xf>
    <xf numFmtId="0" fontId="44" fillId="7" borderId="1" xfId="0" applyFont="1" applyFill="1" applyBorder="1" applyAlignment="1">
      <alignment wrapText="1"/>
    </xf>
    <xf numFmtId="0" fontId="24" fillId="0" borderId="21" xfId="2" applyNumberFormat="1" applyFont="1" applyFill="1" applyBorder="1" applyAlignment="1" applyProtection="1">
      <alignment horizontal="justify" vertical="top" wrapText="1"/>
      <protection hidden="1"/>
    </xf>
    <xf numFmtId="175" fontId="24" fillId="0" borderId="1" xfId="2" applyNumberFormat="1" applyFont="1" applyFill="1" applyBorder="1" applyAlignment="1" applyProtection="1">
      <alignment vertical="top" wrapText="1"/>
      <protection hidden="1"/>
    </xf>
    <xf numFmtId="180" fontId="24" fillId="0" borderId="20" xfId="2" applyNumberFormat="1" applyFont="1" applyFill="1" applyBorder="1" applyAlignment="1" applyProtection="1">
      <alignment vertical="top" wrapText="1"/>
      <protection hidden="1"/>
    </xf>
    <xf numFmtId="173" fontId="24" fillId="0" borderId="21" xfId="2" applyNumberFormat="1" applyFont="1" applyFill="1" applyBorder="1" applyAlignment="1" applyProtection="1">
      <alignment vertical="top" wrapText="1"/>
      <protection hidden="1"/>
    </xf>
    <xf numFmtId="182" fontId="24" fillId="0" borderId="21" xfId="2" applyNumberFormat="1" applyFont="1" applyFill="1" applyBorder="1" applyAlignment="1" applyProtection="1">
      <alignment horizontal="right" vertical="top" wrapText="1"/>
      <protection hidden="1"/>
    </xf>
    <xf numFmtId="175" fontId="24" fillId="0" borderId="1" xfId="2" applyNumberFormat="1" applyFont="1" applyFill="1" applyBorder="1" applyAlignment="1" applyProtection="1">
      <alignment horizontal="right" vertical="top" wrapText="1"/>
      <protection hidden="1"/>
    </xf>
    <xf numFmtId="175" fontId="24" fillId="6" borderId="1" xfId="2" applyNumberFormat="1" applyFont="1" applyFill="1" applyBorder="1" applyAlignment="1" applyProtection="1">
      <alignment wrapText="1"/>
      <protection hidden="1"/>
    </xf>
    <xf numFmtId="180" fontId="4" fillId="6" borderId="20" xfId="2" applyNumberFormat="1" applyFont="1" applyFill="1" applyBorder="1" applyAlignment="1" applyProtection="1">
      <alignment wrapText="1"/>
      <protection hidden="1"/>
    </xf>
    <xf numFmtId="0" fontId="24" fillId="8" borderId="20" xfId="2" applyNumberFormat="1" applyFont="1" applyFill="1" applyBorder="1" applyAlignment="1" applyProtection="1">
      <alignment horizontal="justify" vertical="justify" wrapText="1"/>
      <protection hidden="1"/>
    </xf>
    <xf numFmtId="175" fontId="4" fillId="8" borderId="1" xfId="2" applyNumberFormat="1" applyFont="1" applyFill="1" applyBorder="1" applyAlignment="1" applyProtection="1">
      <alignment wrapText="1"/>
      <protection hidden="1"/>
    </xf>
    <xf numFmtId="180" fontId="4" fillId="8" borderId="20" xfId="2" applyNumberFormat="1" applyFont="1" applyFill="1" applyBorder="1" applyAlignment="1" applyProtection="1">
      <alignment wrapText="1"/>
      <protection hidden="1"/>
    </xf>
    <xf numFmtId="173" fontId="4" fillId="8" borderId="21" xfId="2" applyNumberFormat="1" applyFont="1" applyFill="1" applyBorder="1" applyAlignment="1" applyProtection="1">
      <alignment wrapText="1"/>
      <protection hidden="1"/>
    </xf>
    <xf numFmtId="182" fontId="24" fillId="8" borderId="21" xfId="2" applyNumberFormat="1" applyFont="1" applyFill="1" applyBorder="1" applyAlignment="1" applyProtection="1">
      <alignment horizontal="right" wrapText="1"/>
      <protection hidden="1"/>
    </xf>
    <xf numFmtId="175" fontId="24" fillId="8" borderId="1" xfId="2" applyNumberFormat="1" applyFont="1" applyFill="1" applyBorder="1" applyAlignment="1" applyProtection="1">
      <alignment horizontal="right" wrapText="1"/>
      <protection hidden="1"/>
    </xf>
    <xf numFmtId="4" fontId="24" fillId="8" borderId="21" xfId="2" applyNumberFormat="1" applyFont="1" applyFill="1" applyBorder="1" applyAlignment="1" applyProtection="1">
      <protection hidden="1"/>
    </xf>
    <xf numFmtId="4" fontId="24" fillId="8" borderId="22" xfId="2" applyNumberFormat="1" applyFont="1" applyFill="1" applyBorder="1" applyAlignment="1" applyProtection="1">
      <protection hidden="1"/>
    </xf>
    <xf numFmtId="175" fontId="24" fillId="8" borderId="1" xfId="2" applyNumberFormat="1" applyFont="1" applyFill="1" applyBorder="1" applyAlignment="1" applyProtection="1">
      <alignment wrapText="1"/>
      <protection hidden="1"/>
    </xf>
    <xf numFmtId="180" fontId="24" fillId="8" borderId="20" xfId="2" applyNumberFormat="1" applyFont="1" applyFill="1" applyBorder="1" applyAlignment="1" applyProtection="1">
      <alignment wrapText="1"/>
      <protection hidden="1"/>
    </xf>
    <xf numFmtId="173" fontId="24" fillId="8" borderId="21" xfId="2" applyNumberFormat="1" applyFont="1" applyFill="1" applyBorder="1" applyAlignment="1" applyProtection="1">
      <alignment wrapText="1"/>
      <protection hidden="1"/>
    </xf>
    <xf numFmtId="0" fontId="50" fillId="8" borderId="1" xfId="1" applyFont="1" applyFill="1" applyBorder="1" applyAlignment="1">
      <alignment wrapText="1"/>
    </xf>
    <xf numFmtId="0" fontId="24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4" fillId="8" borderId="21" xfId="2" applyNumberFormat="1" applyFont="1" applyFill="1" applyBorder="1" applyAlignment="1" applyProtection="1">
      <alignment horizontal="justify" vertical="justify" wrapText="1"/>
      <protection hidden="1"/>
    </xf>
    <xf numFmtId="182" fontId="4" fillId="8" borderId="21" xfId="2" applyNumberFormat="1" applyFont="1" applyFill="1" applyBorder="1" applyAlignment="1" applyProtection="1">
      <alignment horizontal="right" wrapText="1"/>
      <protection hidden="1"/>
    </xf>
    <xf numFmtId="175" fontId="4" fillId="8" borderId="1" xfId="2" applyNumberFormat="1" applyFont="1" applyFill="1" applyBorder="1" applyAlignment="1" applyProtection="1">
      <alignment horizontal="right" wrapText="1"/>
      <protection hidden="1"/>
    </xf>
    <xf numFmtId="4" fontId="4" fillId="8" borderId="21" xfId="2" applyNumberFormat="1" applyFont="1" applyFill="1" applyBorder="1" applyAlignment="1" applyProtection="1">
      <protection hidden="1"/>
    </xf>
    <xf numFmtId="4" fontId="4" fillId="8" borderId="22" xfId="2" applyNumberFormat="1" applyFont="1" applyFill="1" applyBorder="1" applyAlignment="1" applyProtection="1">
      <protection hidden="1"/>
    </xf>
    <xf numFmtId="0" fontId="4" fillId="8" borderId="20" xfId="2" applyNumberFormat="1" applyFont="1" applyFill="1" applyBorder="1" applyAlignment="1" applyProtection="1">
      <alignment horizontal="justify" vertical="justify" wrapText="1"/>
      <protection hidden="1"/>
    </xf>
    <xf numFmtId="4" fontId="4" fillId="0" borderId="1" xfId="2" applyNumberFormat="1" applyFont="1" applyFill="1" applyBorder="1" applyAlignment="1" applyProtection="1">
      <protection hidden="1"/>
    </xf>
    <xf numFmtId="0" fontId="20" fillId="3" borderId="6" xfId="5" applyFont="1" applyFill="1" applyBorder="1" applyAlignment="1">
      <alignment vertical="center" wrapText="1"/>
    </xf>
    <xf numFmtId="175" fontId="20" fillId="3" borderId="27" xfId="5" applyNumberFormat="1" applyFont="1" applyFill="1" applyBorder="1" applyAlignment="1">
      <alignment horizontal="right" vertical="center" wrapText="1"/>
    </xf>
    <xf numFmtId="175" fontId="20" fillId="3" borderId="6" xfId="5" applyNumberFormat="1" applyFont="1" applyFill="1" applyBorder="1" applyAlignment="1">
      <alignment horizontal="right" vertical="center" wrapText="1"/>
    </xf>
    <xf numFmtId="0" fontId="4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50" fillId="3" borderId="21" xfId="0" applyFont="1" applyFill="1" applyBorder="1" applyAlignment="1">
      <alignment wrapText="1"/>
    </xf>
    <xf numFmtId="0" fontId="20" fillId="3" borderId="28" xfId="5" applyFont="1" applyFill="1" applyBorder="1" applyAlignment="1">
      <alignment vertical="center" wrapText="1"/>
    </xf>
    <xf numFmtId="0" fontId="20" fillId="3" borderId="12" xfId="5" applyFont="1" applyFill="1" applyBorder="1" applyAlignment="1">
      <alignment vertical="center" wrapText="1"/>
    </xf>
    <xf numFmtId="175" fontId="24" fillId="3" borderId="19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21" xfId="2" applyNumberFormat="1" applyFont="1" applyFill="1" applyBorder="1" applyAlignment="1" applyProtection="1">
      <alignment horizontal="justify" vertical="justify" wrapText="1"/>
      <protection hidden="1"/>
    </xf>
    <xf numFmtId="175" fontId="24" fillId="3" borderId="20" xfId="2" applyNumberFormat="1" applyFont="1" applyFill="1" applyBorder="1" applyAlignment="1" applyProtection="1">
      <alignment horizontal="justify" vertical="justify" wrapText="1"/>
      <protection hidden="1"/>
    </xf>
    <xf numFmtId="175" fontId="24" fillId="3" borderId="23" xfId="2" applyNumberFormat="1" applyFont="1" applyFill="1" applyBorder="1" applyAlignment="1" applyProtection="1">
      <alignment horizontal="justify" vertical="justify" wrapText="1"/>
      <protection hidden="1"/>
    </xf>
    <xf numFmtId="175" fontId="4" fillId="0" borderId="20" xfId="2" applyNumberFormat="1" applyFont="1" applyFill="1" applyBorder="1" applyAlignment="1" applyProtection="1">
      <alignment horizontal="justify" vertical="justify" wrapText="1"/>
      <protection hidden="1"/>
    </xf>
    <xf numFmtId="4" fontId="20" fillId="0" borderId="40" xfId="5" applyNumberFormat="1" applyFont="1" applyFill="1" applyBorder="1" applyAlignment="1">
      <alignment horizontal="right" vertical="center" wrapText="1"/>
    </xf>
    <xf numFmtId="4" fontId="21" fillId="0" borderId="40" xfId="5" applyNumberFormat="1" applyFont="1" applyFill="1" applyBorder="1" applyAlignment="1">
      <alignment horizontal="right" vertical="center" wrapText="1"/>
    </xf>
    <xf numFmtId="0" fontId="20" fillId="0" borderId="21" xfId="5" applyFont="1" applyFill="1" applyBorder="1" applyAlignment="1">
      <alignment vertical="center" wrapText="1"/>
    </xf>
    <xf numFmtId="0" fontId="21" fillId="0" borderId="21" xfId="5" applyFont="1" applyFill="1" applyBorder="1" applyAlignment="1">
      <alignment vertical="center" wrapText="1"/>
    </xf>
    <xf numFmtId="0" fontId="21" fillId="0" borderId="62" xfId="5" applyFont="1" applyFill="1" applyBorder="1" applyAlignment="1">
      <alignment vertical="center" wrapText="1"/>
    </xf>
    <xf numFmtId="0" fontId="21" fillId="0" borderId="44" xfId="5" applyFont="1" applyFill="1" applyBorder="1" applyAlignment="1">
      <alignment vertical="center" wrapText="1"/>
    </xf>
    <xf numFmtId="0" fontId="21" fillId="0" borderId="72" xfId="5" applyFont="1" applyFill="1" applyBorder="1" applyAlignment="1">
      <alignment vertical="center" wrapText="1"/>
    </xf>
    <xf numFmtId="173" fontId="20" fillId="3" borderId="4" xfId="5" applyNumberFormat="1" applyFont="1" applyFill="1" applyBorder="1" applyAlignment="1">
      <alignment horizontal="right" vertical="center" wrapText="1"/>
    </xf>
    <xf numFmtId="173" fontId="20" fillId="0" borderId="73" xfId="5" applyNumberFormat="1" applyFont="1" applyFill="1" applyBorder="1" applyAlignment="1">
      <alignment horizontal="right" vertical="center" wrapText="1"/>
    </xf>
    <xf numFmtId="173" fontId="21" fillId="0" borderId="74" xfId="5" applyNumberFormat="1" applyFont="1" applyFill="1" applyBorder="1" applyAlignment="1">
      <alignment horizontal="right" vertical="center" wrapText="1"/>
    </xf>
    <xf numFmtId="175" fontId="21" fillId="0" borderId="44" xfId="5" applyNumberFormat="1" applyFont="1" applyFill="1" applyBorder="1" applyAlignment="1">
      <alignment horizontal="right" vertical="center" wrapText="1"/>
    </xf>
    <xf numFmtId="175" fontId="21" fillId="0" borderId="20" xfId="5" applyNumberFormat="1" applyFont="1" applyFill="1" applyBorder="1" applyAlignment="1">
      <alignment horizontal="right" vertical="center" wrapText="1"/>
    </xf>
    <xf numFmtId="4" fontId="4" fillId="3" borderId="62" xfId="2" applyNumberFormat="1" applyFont="1" applyFill="1" applyBorder="1" applyAlignment="1" applyProtection="1">
      <protection hidden="1"/>
    </xf>
    <xf numFmtId="4" fontId="4" fillId="3" borderId="64" xfId="2" applyNumberFormat="1" applyFont="1" applyFill="1" applyBorder="1" applyAlignment="1" applyProtection="1">
      <protection hidden="1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1" fillId="3" borderId="35" xfId="2" applyFont="1" applyFill="1" applyBorder="1" applyAlignment="1">
      <alignment horizontal="left" wrapText="1"/>
    </xf>
    <xf numFmtId="0" fontId="21" fillId="0" borderId="54" xfId="2" applyFont="1" applyFill="1" applyBorder="1" applyAlignment="1">
      <alignment horizontal="center" vertical="center" wrapText="1"/>
    </xf>
    <xf numFmtId="4" fontId="20" fillId="0" borderId="75" xfId="5" applyNumberFormat="1" applyFont="1" applyBorder="1" applyAlignment="1">
      <alignment horizontal="right" vertical="center" wrapText="1"/>
    </xf>
    <xf numFmtId="0" fontId="4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44" fillId="0" borderId="21" xfId="0" applyFont="1" applyBorder="1" applyAlignment="1">
      <alignment wrapText="1"/>
    </xf>
    <xf numFmtId="0" fontId="22" fillId="0" borderId="0" xfId="1" applyFont="1" applyAlignment="1">
      <alignment vertical="center" wrapText="1"/>
    </xf>
    <xf numFmtId="0" fontId="39" fillId="0" borderId="0" xfId="0" applyFont="1" applyAlignment="1">
      <alignment wrapText="1"/>
    </xf>
    <xf numFmtId="0" fontId="24" fillId="0" borderId="10" xfId="2" applyNumberFormat="1" applyFont="1" applyFill="1" applyBorder="1" applyAlignment="1" applyProtection="1">
      <alignment horizontal="center" vertical="justify"/>
      <protection hidden="1"/>
    </xf>
    <xf numFmtId="0" fontId="24" fillId="0" borderId="13" xfId="2" applyNumberFormat="1" applyFont="1" applyFill="1" applyBorder="1" applyAlignment="1" applyProtection="1">
      <alignment horizontal="center" vertical="justify"/>
      <protection hidden="1"/>
    </xf>
    <xf numFmtId="0" fontId="50" fillId="9" borderId="1" xfId="2" applyNumberFormat="1" applyFont="1" applyFill="1" applyBorder="1" applyAlignment="1" applyProtection="1">
      <alignment horizontal="left" vertical="justify"/>
      <protection hidden="1"/>
    </xf>
    <xf numFmtId="175" fontId="24" fillId="4" borderId="1" xfId="2" applyNumberFormat="1" applyFont="1" applyFill="1" applyBorder="1" applyAlignment="1" applyProtection="1">
      <alignment wrapText="1"/>
      <protection hidden="1"/>
    </xf>
    <xf numFmtId="180" fontId="4" fillId="4" borderId="1" xfId="2" applyNumberFormat="1" applyFont="1" applyFill="1" applyBorder="1" applyAlignment="1" applyProtection="1">
      <alignment wrapText="1"/>
      <protection hidden="1"/>
    </xf>
    <xf numFmtId="173" fontId="24" fillId="4" borderId="1" xfId="2" applyNumberFormat="1" applyFont="1" applyFill="1" applyBorder="1" applyAlignment="1" applyProtection="1">
      <alignment wrapText="1"/>
      <protection hidden="1"/>
    </xf>
    <xf numFmtId="182" fontId="24" fillId="4" borderId="1" xfId="2" applyNumberFormat="1" applyFont="1" applyFill="1" applyBorder="1" applyAlignment="1" applyProtection="1">
      <alignment horizontal="right" wrapText="1"/>
      <protection hidden="1"/>
    </xf>
    <xf numFmtId="175" fontId="24" fillId="4" borderId="1" xfId="2" applyNumberFormat="1" applyFont="1" applyFill="1" applyBorder="1" applyAlignment="1" applyProtection="1">
      <alignment horizontal="right" wrapText="1"/>
      <protection hidden="1"/>
    </xf>
    <xf numFmtId="4" fontId="24" fillId="4" borderId="21" xfId="2" applyNumberFormat="1" applyFont="1" applyFill="1" applyBorder="1" applyAlignment="1" applyProtection="1">
      <protection hidden="1"/>
    </xf>
    <xf numFmtId="0" fontId="24" fillId="0" borderId="43" xfId="2" applyNumberFormat="1" applyFont="1" applyFill="1" applyBorder="1" applyAlignment="1" applyProtection="1">
      <alignment horizontal="center" vertical="justify"/>
      <protection hidden="1"/>
    </xf>
    <xf numFmtId="0" fontId="24" fillId="0" borderId="0" xfId="2" applyNumberFormat="1" applyFont="1" applyFill="1" applyBorder="1" applyAlignment="1" applyProtection="1">
      <alignment horizontal="center" vertical="justify"/>
      <protection hidden="1"/>
    </xf>
    <xf numFmtId="0" fontId="24" fillId="0" borderId="76" xfId="2" applyNumberFormat="1" applyFont="1" applyFill="1" applyBorder="1" applyAlignment="1" applyProtection="1">
      <alignment horizontal="center" vertical="top" wrapText="1"/>
      <protection hidden="1"/>
    </xf>
    <xf numFmtId="0" fontId="24" fillId="0" borderId="77" xfId="2" applyNumberFormat="1" applyFont="1" applyFill="1" applyBorder="1" applyAlignment="1" applyProtection="1">
      <alignment horizontal="right" vertical="top" wrapText="1"/>
      <protection hidden="1"/>
    </xf>
    <xf numFmtId="0" fontId="24" fillId="0" borderId="10" xfId="2" applyNumberFormat="1" applyFont="1" applyFill="1" applyBorder="1" applyAlignment="1" applyProtection="1">
      <alignment horizontal="center" vertical="top" wrapText="1"/>
      <protection hidden="1"/>
    </xf>
    <xf numFmtId="0" fontId="24" fillId="0" borderId="78" xfId="2" applyNumberFormat="1" applyFont="1" applyFill="1" applyBorder="1" applyAlignment="1" applyProtection="1">
      <alignment horizontal="center" vertical="top" wrapText="1"/>
      <protection hidden="1"/>
    </xf>
    <xf numFmtId="0" fontId="24" fillId="0" borderId="9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" xfId="2" applyNumberFormat="1" applyFont="1" applyFill="1" applyBorder="1" applyAlignment="1" applyProtection="1">
      <alignment horizontal="center" vertical="top" wrapText="1"/>
      <protection hidden="1"/>
    </xf>
    <xf numFmtId="0" fontId="24" fillId="0" borderId="1" xfId="2" applyNumberFormat="1" applyFont="1" applyFill="1" applyBorder="1" applyAlignment="1" applyProtection="1">
      <alignment horizontal="left" vertical="justify"/>
      <protection hidden="1"/>
    </xf>
    <xf numFmtId="49" fontId="24" fillId="0" borderId="1" xfId="2" applyNumberFormat="1" applyFont="1" applyFill="1" applyBorder="1" applyAlignment="1" applyProtection="1">
      <alignment horizontal="center" vertical="top" wrapText="1"/>
      <protection hidden="1"/>
    </xf>
    <xf numFmtId="49" fontId="24" fillId="0" borderId="1" xfId="2" applyNumberFormat="1" applyFont="1" applyFill="1" applyBorder="1" applyAlignment="1" applyProtection="1">
      <alignment horizontal="right" vertical="top" wrapText="1"/>
      <protection hidden="1"/>
    </xf>
    <xf numFmtId="2" fontId="24" fillId="0" borderId="1" xfId="2" applyNumberFormat="1" applyFont="1" applyFill="1" applyBorder="1" applyAlignment="1" applyProtection="1">
      <alignment horizontal="right" vertical="top" wrapText="1"/>
      <protection hidden="1"/>
    </xf>
    <xf numFmtId="4" fontId="24" fillId="0" borderId="1" xfId="2" applyNumberFormat="1" applyFont="1" applyFill="1" applyBorder="1" applyAlignment="1" applyProtection="1">
      <alignment horizontal="right" vertical="top" wrapText="1"/>
      <protection hidden="1"/>
    </xf>
    <xf numFmtId="0" fontId="20" fillId="0" borderId="79" xfId="5" applyFont="1" applyBorder="1" applyAlignment="1">
      <alignment horizontal="center" vertical="center" wrapText="1"/>
    </xf>
    <xf numFmtId="0" fontId="20" fillId="0" borderId="80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49" fontId="20" fillId="0" borderId="80" xfId="5" applyNumberFormat="1" applyFont="1" applyBorder="1" applyAlignment="1">
      <alignment horizontal="center" vertical="center" wrapText="1"/>
    </xf>
    <xf numFmtId="49" fontId="20" fillId="0" borderId="81" xfId="5" applyNumberFormat="1" applyFont="1" applyBorder="1" applyAlignment="1">
      <alignment horizontal="right" vertical="center" wrapText="1"/>
    </xf>
    <xf numFmtId="0" fontId="20" fillId="0" borderId="79" xfId="5" applyFont="1" applyBorder="1" applyAlignment="1">
      <alignment horizontal="right" vertical="center" wrapText="1"/>
    </xf>
    <xf numFmtId="0" fontId="20" fillId="0" borderId="1" xfId="5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2" applyFont="1" applyFill="1" applyAlignment="1">
      <alignment horizontal="center" vertical="distributed"/>
    </xf>
    <xf numFmtId="0" fontId="27" fillId="0" borderId="0" xfId="0" applyFont="1" applyAlignment="1"/>
    <xf numFmtId="0" fontId="4" fillId="2" borderId="0" xfId="2" applyFont="1" applyFill="1" applyAlignment="1">
      <alignment horizontal="right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7" xfId="0" applyBorder="1" applyAlignment="1">
      <alignment wrapText="1"/>
    </xf>
    <xf numFmtId="0" fontId="2" fillId="0" borderId="0" xfId="0" applyFont="1" applyAlignment="1">
      <alignment horizontal="right" wrapText="1"/>
    </xf>
    <xf numFmtId="4" fontId="20" fillId="0" borderId="7" xfId="5" applyNumberFormat="1" applyFont="1" applyBorder="1" applyAlignment="1">
      <alignment horizontal="center" vertical="center" wrapText="1"/>
    </xf>
    <xf numFmtId="4" fontId="20" fillId="0" borderId="8" xfId="5" applyNumberFormat="1" applyFont="1" applyBorder="1" applyAlignment="1">
      <alignment horizontal="center" vertical="center" wrapText="1"/>
    </xf>
    <xf numFmtId="4" fontId="21" fillId="0" borderId="7" xfId="5" applyNumberFormat="1" applyFont="1" applyBorder="1" applyAlignment="1">
      <alignment horizontal="center" vertical="center" wrapText="1"/>
    </xf>
    <xf numFmtId="4" fontId="21" fillId="0" borderId="8" xfId="5" applyNumberFormat="1" applyFont="1" applyBorder="1" applyAlignment="1">
      <alignment horizontal="center" vertical="center" wrapText="1"/>
    </xf>
    <xf numFmtId="4" fontId="21" fillId="0" borderId="7" xfId="5" applyNumberFormat="1" applyFont="1" applyBorder="1" applyAlignment="1">
      <alignment horizontal="right" vertical="center" wrapText="1"/>
    </xf>
    <xf numFmtId="4" fontId="21" fillId="0" borderId="8" xfId="5" applyNumberFormat="1" applyFont="1" applyBorder="1" applyAlignment="1">
      <alignment horizontal="right" vertical="center" wrapText="1"/>
    </xf>
    <xf numFmtId="182" fontId="21" fillId="0" borderId="7" xfId="5" applyNumberFormat="1" applyFont="1" applyBorder="1" applyAlignment="1">
      <alignment horizontal="right" vertical="center" wrapText="1"/>
    </xf>
    <xf numFmtId="182" fontId="21" fillId="0" borderId="8" xfId="5" applyNumberFormat="1" applyFont="1" applyBorder="1" applyAlignment="1">
      <alignment horizontal="right" vertical="center" wrapText="1"/>
    </xf>
    <xf numFmtId="4" fontId="21" fillId="0" borderId="10" xfId="5" applyNumberFormat="1" applyFont="1" applyBorder="1" applyAlignment="1">
      <alignment horizontal="right" vertical="center" wrapText="1"/>
    </xf>
    <xf numFmtId="4" fontId="21" fillId="0" borderId="11" xfId="5" applyNumberFormat="1" applyFont="1" applyBorder="1" applyAlignment="1">
      <alignment horizontal="right" vertical="center" wrapText="1"/>
    </xf>
    <xf numFmtId="4" fontId="21" fillId="0" borderId="27" xfId="5" applyNumberFormat="1" applyFont="1" applyBorder="1" applyAlignment="1">
      <alignment horizontal="right" vertical="center" wrapText="1"/>
    </xf>
    <xf numFmtId="4" fontId="21" fillId="0" borderId="6" xfId="5" applyNumberFormat="1" applyFont="1" applyBorder="1" applyAlignment="1">
      <alignment horizontal="right" vertical="center" wrapText="1"/>
    </xf>
    <xf numFmtId="175" fontId="21" fillId="0" borderId="10" xfId="5" applyNumberFormat="1" applyFont="1" applyBorder="1" applyAlignment="1">
      <alignment horizontal="right" vertical="center" wrapText="1"/>
    </xf>
    <xf numFmtId="175" fontId="21" fillId="0" borderId="11" xfId="5" applyNumberFormat="1" applyFont="1" applyBorder="1" applyAlignment="1">
      <alignment horizontal="right" vertical="center" wrapText="1"/>
    </xf>
    <xf numFmtId="175" fontId="21" fillId="0" borderId="27" xfId="5" applyNumberFormat="1" applyFont="1" applyBorder="1" applyAlignment="1">
      <alignment horizontal="right" vertical="center" wrapText="1"/>
    </xf>
    <xf numFmtId="175" fontId="21" fillId="0" borderId="6" xfId="5" applyNumberFormat="1" applyFont="1" applyBorder="1" applyAlignment="1">
      <alignment horizontal="right" vertical="center" wrapText="1"/>
    </xf>
    <xf numFmtId="49" fontId="20" fillId="0" borderId="83" xfId="5" applyNumberFormat="1" applyFont="1" applyBorder="1" applyAlignment="1">
      <alignment horizontal="center" vertical="center" wrapText="1"/>
    </xf>
    <xf numFmtId="49" fontId="20" fillId="0" borderId="37" xfId="5" applyNumberFormat="1" applyFont="1" applyBorder="1" applyAlignment="1">
      <alignment horizontal="center" vertical="center" wrapText="1"/>
    </xf>
    <xf numFmtId="2" fontId="21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175" fontId="21" fillId="0" borderId="7" xfId="5" applyNumberFormat="1" applyFont="1" applyBorder="1" applyAlignment="1">
      <alignment horizontal="right" vertical="center" wrapText="1"/>
    </xf>
    <xf numFmtId="175" fontId="21" fillId="0" borderId="8" xfId="5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82" fontId="21" fillId="0" borderId="72" xfId="5" applyNumberFormat="1" applyFont="1" applyFill="1" applyBorder="1" applyAlignment="1">
      <alignment horizontal="right" vertical="center" wrapText="1"/>
    </xf>
    <xf numFmtId="182" fontId="21" fillId="0" borderId="93" xfId="5" applyNumberFormat="1" applyFont="1" applyFill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175" fontId="20" fillId="0" borderId="27" xfId="5" applyNumberFormat="1" applyFont="1" applyBorder="1" applyAlignment="1">
      <alignment horizontal="right" vertical="center" wrapText="1"/>
    </xf>
    <xf numFmtId="175" fontId="20" fillId="0" borderId="6" xfId="5" applyNumberFormat="1" applyFont="1" applyBorder="1" applyAlignment="1">
      <alignment horizontal="right" vertical="center" wrapText="1"/>
    </xf>
    <xf numFmtId="182" fontId="20" fillId="0" borderId="7" xfId="5" applyNumberFormat="1" applyFont="1" applyBorder="1" applyAlignment="1">
      <alignment horizontal="center" vertical="center" wrapText="1"/>
    </xf>
    <xf numFmtId="182" fontId="20" fillId="0" borderId="8" xfId="5" applyNumberFormat="1" applyFont="1" applyBorder="1" applyAlignment="1">
      <alignment horizontal="center" vertical="center" wrapText="1"/>
    </xf>
    <xf numFmtId="4" fontId="38" fillId="0" borderId="7" xfId="5" applyNumberFormat="1" applyFont="1" applyFill="1" applyBorder="1" applyAlignment="1">
      <alignment horizontal="center" vertical="center" wrapText="1"/>
    </xf>
    <xf numFmtId="182" fontId="20" fillId="0" borderId="27" xfId="5" applyNumberFormat="1" applyFont="1" applyBorder="1" applyAlignment="1">
      <alignment horizontal="right" vertical="center" wrapText="1"/>
    </xf>
    <xf numFmtId="182" fontId="20" fillId="0" borderId="6" xfId="5" applyNumberFormat="1" applyFont="1" applyBorder="1" applyAlignment="1">
      <alignment horizontal="right" vertical="center" wrapText="1"/>
    </xf>
    <xf numFmtId="4" fontId="31" fillId="0" borderId="7" xfId="5" applyNumberFormat="1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182" fontId="21" fillId="0" borderId="92" xfId="5" applyNumberFormat="1" applyFont="1" applyFill="1" applyBorder="1" applyAlignment="1">
      <alignment horizontal="right" vertical="center" wrapText="1"/>
    </xf>
    <xf numFmtId="182" fontId="21" fillId="0" borderId="45" xfId="5" applyNumberFormat="1" applyFont="1" applyFill="1" applyBorder="1" applyAlignment="1">
      <alignment horizontal="right" vertical="center" wrapText="1"/>
    </xf>
    <xf numFmtId="175" fontId="20" fillId="3" borderId="10" xfId="5" applyNumberFormat="1" applyFont="1" applyFill="1" applyBorder="1" applyAlignment="1">
      <alignment horizontal="right" vertical="center" wrapText="1"/>
    </xf>
    <xf numFmtId="175" fontId="20" fillId="3" borderId="11" xfId="5" applyNumberFormat="1" applyFont="1" applyFill="1" applyBorder="1" applyAlignment="1">
      <alignment horizontal="right" vertical="center" wrapText="1"/>
    </xf>
    <xf numFmtId="175" fontId="20" fillId="3" borderId="27" xfId="5" applyNumberFormat="1" applyFont="1" applyFill="1" applyBorder="1" applyAlignment="1">
      <alignment horizontal="right" vertical="center" wrapText="1"/>
    </xf>
    <xf numFmtId="175" fontId="20" fillId="3" borderId="6" xfId="5" applyNumberFormat="1" applyFont="1" applyFill="1" applyBorder="1" applyAlignment="1">
      <alignment horizontal="right" vertical="center" wrapText="1"/>
    </xf>
    <xf numFmtId="0" fontId="47" fillId="0" borderId="8" xfId="1" applyFont="1" applyBorder="1" applyAlignment="1">
      <alignment horizontal="right" vertical="center" wrapText="1"/>
    </xf>
    <xf numFmtId="182" fontId="20" fillId="0" borderId="7" xfId="5" applyNumberFormat="1" applyFont="1" applyBorder="1" applyAlignment="1">
      <alignment horizontal="right" vertical="center" wrapText="1"/>
    </xf>
    <xf numFmtId="182" fontId="20" fillId="0" borderId="8" xfId="5" applyNumberFormat="1" applyFont="1" applyBorder="1" applyAlignment="1">
      <alignment horizontal="right" vertical="center" wrapText="1"/>
    </xf>
    <xf numFmtId="4" fontId="20" fillId="0" borderId="7" xfId="5" applyNumberFormat="1" applyFont="1" applyBorder="1" applyAlignment="1">
      <alignment horizontal="right" vertical="center" wrapText="1"/>
    </xf>
    <xf numFmtId="4" fontId="20" fillId="0" borderId="8" xfId="5" applyNumberFormat="1" applyFont="1" applyBorder="1" applyAlignment="1">
      <alignment horizontal="right" vertical="center" wrapText="1"/>
    </xf>
    <xf numFmtId="182" fontId="21" fillId="0" borderId="10" xfId="5" applyNumberFormat="1" applyFont="1" applyBorder="1" applyAlignment="1">
      <alignment horizontal="right" vertical="center" wrapText="1"/>
    </xf>
    <xf numFmtId="182" fontId="21" fillId="0" borderId="11" xfId="5" applyNumberFormat="1" applyFont="1" applyBorder="1" applyAlignment="1">
      <alignment horizontal="right" vertical="center" wrapText="1"/>
    </xf>
    <xf numFmtId="4" fontId="21" fillId="0" borderId="10" xfId="5" applyNumberFormat="1" applyFont="1" applyBorder="1" applyAlignment="1">
      <alignment horizontal="center" vertical="center" wrapText="1"/>
    </xf>
    <xf numFmtId="4" fontId="21" fillId="0" borderId="11" xfId="5" applyNumberFormat="1" applyFont="1" applyBorder="1" applyAlignment="1">
      <alignment horizontal="center" vertical="center" wrapText="1"/>
    </xf>
    <xf numFmtId="182" fontId="21" fillId="0" borderId="27" xfId="5" applyNumberFormat="1" applyFont="1" applyBorder="1" applyAlignment="1">
      <alignment horizontal="right" vertical="center" wrapText="1"/>
    </xf>
    <xf numFmtId="182" fontId="21" fillId="0" borderId="6" xfId="5" applyNumberFormat="1" applyFont="1" applyBorder="1" applyAlignment="1">
      <alignment horizontal="right" vertical="center" wrapText="1"/>
    </xf>
    <xf numFmtId="182" fontId="20" fillId="3" borderId="7" xfId="5" applyNumberFormat="1" applyFont="1" applyFill="1" applyBorder="1" applyAlignment="1">
      <alignment horizontal="right" vertical="center" wrapText="1"/>
    </xf>
    <xf numFmtId="0" fontId="37" fillId="3" borderId="8" xfId="0" applyFont="1" applyFill="1" applyBorder="1" applyAlignment="1">
      <alignment horizontal="right" vertical="center" wrapText="1"/>
    </xf>
    <xf numFmtId="0" fontId="15" fillId="0" borderId="0" xfId="5" applyFont="1" applyAlignment="1">
      <alignment horizontal="right" vertical="center" wrapText="1"/>
    </xf>
    <xf numFmtId="4" fontId="20" fillId="0" borderId="42" xfId="5" applyNumberFormat="1" applyFont="1" applyBorder="1" applyAlignment="1">
      <alignment horizontal="right" vertical="center" wrapText="1"/>
    </xf>
    <xf numFmtId="4" fontId="20" fillId="0" borderId="39" xfId="5" applyNumberFormat="1" applyFont="1" applyBorder="1" applyAlignment="1">
      <alignment horizontal="right" vertical="center" wrapText="1"/>
    </xf>
    <xf numFmtId="0" fontId="15" fillId="0" borderId="13" xfId="5" applyFont="1" applyBorder="1" applyAlignment="1">
      <alignment horizontal="right" vertical="center" wrapText="1"/>
    </xf>
    <xf numFmtId="0" fontId="15" fillId="0" borderId="4" xfId="5" applyFont="1" applyBorder="1" applyAlignment="1">
      <alignment horizontal="right" vertical="center" wrapText="1"/>
    </xf>
    <xf numFmtId="0" fontId="20" fillId="0" borderId="10" xfId="5" applyFont="1" applyBorder="1" applyAlignment="1">
      <alignment vertical="center" wrapText="1"/>
    </xf>
    <xf numFmtId="0" fontId="20" fillId="0" borderId="13" xfId="5" applyFont="1" applyBorder="1" applyAlignment="1">
      <alignment vertical="center" wrapText="1"/>
    </xf>
    <xf numFmtId="0" fontId="20" fillId="0" borderId="0" xfId="5" applyFont="1" applyBorder="1" applyAlignment="1">
      <alignment vertical="center" wrapText="1"/>
    </xf>
    <xf numFmtId="0" fontId="20" fillId="0" borderId="27" xfId="5" applyFont="1" applyBorder="1" applyAlignment="1">
      <alignment vertical="center" wrapText="1"/>
    </xf>
    <xf numFmtId="0" fontId="20" fillId="0" borderId="12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20" fillId="0" borderId="12" xfId="5" applyFont="1" applyBorder="1" applyAlignment="1">
      <alignment horizontal="right" vertical="center" wrapText="1"/>
    </xf>
    <xf numFmtId="175" fontId="20" fillId="0" borderId="0" xfId="5" applyNumberFormat="1" applyFont="1" applyBorder="1" applyAlignment="1">
      <alignment horizontal="right" vertical="center" wrapText="1"/>
    </xf>
    <xf numFmtId="175" fontId="20" fillId="0" borderId="5" xfId="5" applyNumberFormat="1" applyFont="1" applyBorder="1" applyAlignment="1">
      <alignment horizontal="right" vertical="center" wrapText="1"/>
    </xf>
    <xf numFmtId="175" fontId="20" fillId="0" borderId="12" xfId="5" applyNumberFormat="1" applyFont="1" applyBorder="1" applyAlignment="1">
      <alignment horizontal="right" vertical="center" wrapText="1"/>
    </xf>
    <xf numFmtId="175" fontId="20" fillId="0" borderId="40" xfId="5" applyNumberFormat="1" applyFont="1" applyBorder="1" applyAlignment="1">
      <alignment horizontal="right" vertical="center" wrapText="1"/>
    </xf>
    <xf numFmtId="1" fontId="21" fillId="0" borderId="7" xfId="5" applyNumberFormat="1" applyFont="1" applyBorder="1" applyAlignment="1">
      <alignment horizontal="right" vertical="center" wrapText="1"/>
    </xf>
    <xf numFmtId="1" fontId="0" fillId="0" borderId="8" xfId="0" applyNumberFormat="1" applyBorder="1" applyAlignment="1">
      <alignment horizontal="right" vertical="center" wrapText="1"/>
    </xf>
    <xf numFmtId="4" fontId="20" fillId="0" borderId="91" xfId="5" applyNumberFormat="1" applyFont="1" applyBorder="1" applyAlignment="1">
      <alignment horizontal="center" vertical="center" wrapText="1"/>
    </xf>
    <xf numFmtId="4" fontId="20" fillId="0" borderId="5" xfId="5" applyNumberFormat="1" applyFont="1" applyBorder="1" applyAlignment="1">
      <alignment horizontal="center" vertical="center" wrapText="1"/>
    </xf>
    <xf numFmtId="4" fontId="20" fillId="0" borderId="46" xfId="5" applyNumberFormat="1" applyFont="1" applyBorder="1" applyAlignment="1">
      <alignment horizontal="center" vertical="center" wrapText="1"/>
    </xf>
    <xf numFmtId="4" fontId="20" fillId="0" borderId="40" xfId="5" applyNumberFormat="1" applyFont="1" applyBorder="1" applyAlignment="1">
      <alignment horizontal="center" vertical="center" wrapText="1"/>
    </xf>
    <xf numFmtId="0" fontId="18" fillId="0" borderId="13" xfId="5" applyFont="1" applyBorder="1" applyAlignment="1">
      <alignment horizontal="right" vertical="center" wrapText="1"/>
    </xf>
    <xf numFmtId="0" fontId="20" fillId="0" borderId="7" xfId="5" applyFont="1" applyBorder="1" applyAlignment="1">
      <alignment horizontal="right" vertical="center" wrapText="1"/>
    </xf>
    <xf numFmtId="0" fontId="20" fillId="0" borderId="8" xfId="5" applyFont="1" applyBorder="1" applyAlignment="1">
      <alignment horizontal="right" vertical="center" wrapText="1"/>
    </xf>
    <xf numFmtId="0" fontId="21" fillId="0" borderId="7" xfId="5" applyFont="1" applyBorder="1" applyAlignment="1">
      <alignment horizontal="right" vertical="center" wrapText="1"/>
    </xf>
    <xf numFmtId="0" fontId="21" fillId="0" borderId="8" xfId="5" applyFont="1" applyBorder="1" applyAlignment="1">
      <alignment horizontal="right" vertical="center" wrapText="1"/>
    </xf>
    <xf numFmtId="0" fontId="21" fillId="0" borderId="7" xfId="5" applyFont="1" applyBorder="1" applyAlignment="1">
      <alignment vertical="center" wrapText="1"/>
    </xf>
    <xf numFmtId="0" fontId="21" fillId="0" borderId="28" xfId="5" applyFont="1" applyBorder="1" applyAlignment="1">
      <alignment vertical="center" wrapText="1"/>
    </xf>
    <xf numFmtId="0" fontId="21" fillId="0" borderId="8" xfId="5" applyFont="1" applyBorder="1" applyAlignment="1">
      <alignment vertical="center" wrapText="1"/>
    </xf>
    <xf numFmtId="0" fontId="20" fillId="3" borderId="71" xfId="5" applyFont="1" applyFill="1" applyBorder="1" applyAlignment="1">
      <alignment vertical="center" wrapText="1"/>
    </xf>
    <xf numFmtId="0" fontId="20" fillId="3" borderId="28" xfId="5" applyFont="1" applyFill="1" applyBorder="1" applyAlignment="1">
      <alignment vertical="center" wrapText="1"/>
    </xf>
    <xf numFmtId="0" fontId="20" fillId="3" borderId="8" xfId="5" applyFont="1" applyFill="1" applyBorder="1" applyAlignment="1">
      <alignment vertical="center" wrapText="1"/>
    </xf>
    <xf numFmtId="182" fontId="20" fillId="3" borderId="8" xfId="5" applyNumberFormat="1" applyFont="1" applyFill="1" applyBorder="1" applyAlignment="1">
      <alignment horizontal="right" vertical="center" wrapText="1"/>
    </xf>
    <xf numFmtId="175" fontId="20" fillId="3" borderId="7" xfId="5" applyNumberFormat="1" applyFont="1" applyFill="1" applyBorder="1" applyAlignment="1">
      <alignment horizontal="right" vertical="center" wrapText="1"/>
    </xf>
    <xf numFmtId="175" fontId="20" fillId="3" borderId="8" xfId="5" applyNumberFormat="1" applyFont="1" applyFill="1" applyBorder="1" applyAlignment="1">
      <alignment horizontal="right" vertical="center" wrapText="1"/>
    </xf>
    <xf numFmtId="4" fontId="20" fillId="3" borderId="7" xfId="5" applyNumberFormat="1" applyFont="1" applyFill="1" applyBorder="1" applyAlignment="1">
      <alignment horizontal="center" vertical="center" wrapText="1"/>
    </xf>
    <xf numFmtId="4" fontId="20" fillId="3" borderId="8" xfId="5" applyNumberFormat="1" applyFont="1" applyFill="1" applyBorder="1" applyAlignment="1">
      <alignment horizontal="center" vertical="center" wrapText="1"/>
    </xf>
    <xf numFmtId="4" fontId="20" fillId="3" borderId="7" xfId="5" applyNumberFormat="1" applyFont="1" applyFill="1" applyBorder="1" applyAlignment="1">
      <alignment horizontal="right" vertical="center" wrapText="1"/>
    </xf>
    <xf numFmtId="4" fontId="20" fillId="3" borderId="8" xfId="5" applyNumberFormat="1" applyFont="1" applyFill="1" applyBorder="1" applyAlignment="1">
      <alignment horizontal="right" vertical="center" wrapText="1"/>
    </xf>
    <xf numFmtId="0" fontId="20" fillId="0" borderId="7" xfId="5" applyFont="1" applyBorder="1" applyAlignment="1">
      <alignment vertical="center" wrapText="1"/>
    </xf>
    <xf numFmtId="0" fontId="20" fillId="0" borderId="28" xfId="5" applyFont="1" applyBorder="1" applyAlignment="1">
      <alignment vertical="center" wrapText="1"/>
    </xf>
    <xf numFmtId="0" fontId="20" fillId="0" borderId="8" xfId="5" applyFont="1" applyBorder="1" applyAlignment="1">
      <alignment vertical="center" wrapText="1"/>
    </xf>
    <xf numFmtId="175" fontId="20" fillId="0" borderId="7" xfId="5" applyNumberFormat="1" applyFont="1" applyBorder="1" applyAlignment="1">
      <alignment horizontal="right" vertical="center" wrapText="1"/>
    </xf>
    <xf numFmtId="175" fontId="20" fillId="0" borderId="8" xfId="5" applyNumberFormat="1" applyFont="1" applyBorder="1" applyAlignment="1">
      <alignment horizontal="right" vertical="center" wrapText="1"/>
    </xf>
    <xf numFmtId="4" fontId="31" fillId="0" borderId="7" xfId="5" applyNumberFormat="1" applyFont="1" applyBorder="1" applyAlignment="1">
      <alignment horizontal="center" vertical="center" wrapText="1"/>
    </xf>
    <xf numFmtId="4" fontId="31" fillId="0" borderId="8" xfId="5" applyNumberFormat="1" applyFont="1" applyBorder="1" applyAlignment="1">
      <alignment horizontal="center" vertical="center" wrapText="1"/>
    </xf>
    <xf numFmtId="4" fontId="21" fillId="0" borderId="41" xfId="5" applyNumberFormat="1" applyFont="1" applyBorder="1" applyAlignment="1">
      <alignment horizontal="right" vertical="center" wrapText="1"/>
    </xf>
    <xf numFmtId="4" fontId="21" fillId="0" borderId="75" xfId="5" applyNumberFormat="1" applyFont="1" applyBorder="1" applyAlignment="1">
      <alignment horizontal="right" vertical="center" wrapText="1"/>
    </xf>
    <xf numFmtId="4" fontId="31" fillId="3" borderId="7" xfId="5" applyNumberFormat="1" applyFont="1" applyFill="1" applyBorder="1" applyAlignment="1">
      <alignment horizontal="center" vertical="center" wrapText="1"/>
    </xf>
    <xf numFmtId="4" fontId="31" fillId="3" borderId="8" xfId="5" applyNumberFormat="1" applyFont="1" applyFill="1" applyBorder="1" applyAlignment="1">
      <alignment horizontal="center" vertical="center" wrapText="1"/>
    </xf>
    <xf numFmtId="173" fontId="21" fillId="0" borderId="90" xfId="5" applyNumberFormat="1" applyFont="1" applyBorder="1" applyAlignment="1">
      <alignment horizontal="right" vertical="center" wrapText="1"/>
    </xf>
    <xf numFmtId="173" fontId="21" fillId="0" borderId="60" xfId="5" applyNumberFormat="1" applyFont="1" applyBorder="1" applyAlignment="1">
      <alignment horizontal="right" vertical="center" wrapText="1"/>
    </xf>
    <xf numFmtId="4" fontId="21" fillId="0" borderId="27" xfId="5" applyNumberFormat="1" applyFont="1" applyBorder="1" applyAlignment="1">
      <alignment horizontal="center" vertical="center" wrapText="1"/>
    </xf>
    <xf numFmtId="4" fontId="21" fillId="0" borderId="6" xfId="5" applyNumberFormat="1" applyFont="1" applyBorder="1" applyAlignment="1">
      <alignment horizontal="center" vertical="center" wrapText="1"/>
    </xf>
    <xf numFmtId="0" fontId="15" fillId="0" borderId="5" xfId="5" applyFont="1" applyBorder="1" applyAlignment="1">
      <alignment horizontal="right" vertical="center" wrapText="1"/>
    </xf>
    <xf numFmtId="0" fontId="20" fillId="0" borderId="38" xfId="5" applyFont="1" applyBorder="1" applyAlignment="1">
      <alignment horizontal="right" vertical="center" wrapText="1"/>
    </xf>
    <xf numFmtId="0" fontId="20" fillId="0" borderId="39" xfId="5" applyFont="1" applyBorder="1" applyAlignment="1">
      <alignment horizontal="right" vertical="center" wrapText="1"/>
    </xf>
    <xf numFmtId="0" fontId="20" fillId="0" borderId="10" xfId="5" applyFont="1" applyBorder="1" applyAlignment="1">
      <alignment horizontal="right" vertical="center" wrapText="1"/>
    </xf>
    <xf numFmtId="0" fontId="20" fillId="0" borderId="11" xfId="5" applyFont="1" applyBorder="1" applyAlignment="1">
      <alignment horizontal="right" vertical="center" wrapText="1"/>
    </xf>
    <xf numFmtId="0" fontId="20" fillId="0" borderId="27" xfId="5" applyFont="1" applyBorder="1" applyAlignment="1">
      <alignment horizontal="right" vertical="center" wrapText="1"/>
    </xf>
    <xf numFmtId="0" fontId="20" fillId="0" borderId="6" xfId="5" applyFont="1" applyBorder="1" applyAlignment="1">
      <alignment horizontal="right" vertical="center" wrapText="1"/>
    </xf>
    <xf numFmtId="0" fontId="21" fillId="0" borderId="10" xfId="5" applyFont="1" applyBorder="1" applyAlignment="1">
      <alignment horizontal="right" vertical="center" wrapText="1"/>
    </xf>
    <xf numFmtId="0" fontId="21" fillId="0" borderId="11" xfId="5" applyFont="1" applyBorder="1" applyAlignment="1">
      <alignment horizontal="right" vertical="center" wrapText="1"/>
    </xf>
    <xf numFmtId="0" fontId="21" fillId="0" borderId="27" xfId="5" applyFont="1" applyBorder="1" applyAlignment="1">
      <alignment horizontal="right" vertical="center" wrapText="1"/>
    </xf>
    <xf numFmtId="0" fontId="21" fillId="0" borderId="6" xfId="5" applyFont="1" applyBorder="1" applyAlignment="1">
      <alignment horizontal="right" vertical="center" wrapText="1"/>
    </xf>
    <xf numFmtId="0" fontId="21" fillId="0" borderId="9" xfId="5" applyFont="1" applyBorder="1" applyAlignment="1">
      <alignment horizontal="right" vertical="center" wrapText="1"/>
    </xf>
    <xf numFmtId="0" fontId="21" fillId="0" borderId="60" xfId="5" applyFont="1" applyBorder="1" applyAlignment="1">
      <alignment horizontal="right" vertical="center" wrapText="1"/>
    </xf>
    <xf numFmtId="0" fontId="21" fillId="0" borderId="10" xfId="5" applyFont="1" applyBorder="1" applyAlignment="1">
      <alignment vertical="center" wrapText="1"/>
    </xf>
    <xf numFmtId="0" fontId="21" fillId="0" borderId="13" xfId="5" applyFont="1" applyBorder="1" applyAlignment="1">
      <alignment vertical="center" wrapText="1"/>
    </xf>
    <xf numFmtId="0" fontId="21" fillId="0" borderId="11" xfId="5" applyFont="1" applyBorder="1" applyAlignment="1">
      <alignment vertical="center" wrapText="1"/>
    </xf>
    <xf numFmtId="0" fontId="21" fillId="0" borderId="27" xfId="5" applyFont="1" applyBorder="1" applyAlignment="1">
      <alignment vertical="center" wrapText="1"/>
    </xf>
    <xf numFmtId="0" fontId="21" fillId="0" borderId="12" xfId="5" applyFont="1" applyBorder="1" applyAlignment="1">
      <alignment vertical="center" wrapText="1"/>
    </xf>
    <xf numFmtId="0" fontId="21" fillId="0" borderId="6" xfId="5" applyFont="1" applyBorder="1" applyAlignment="1">
      <alignment vertical="center" wrapText="1"/>
    </xf>
    <xf numFmtId="4" fontId="21" fillId="0" borderId="13" xfId="5" applyNumberFormat="1" applyFont="1" applyBorder="1" applyAlignment="1">
      <alignment horizontal="right" vertical="center" wrapText="1"/>
    </xf>
    <xf numFmtId="173" fontId="21" fillId="0" borderId="89" xfId="5" applyNumberFormat="1" applyFont="1" applyBorder="1" applyAlignment="1">
      <alignment horizontal="right" vertical="center" wrapText="1"/>
    </xf>
    <xf numFmtId="0" fontId="20" fillId="3" borderId="6" xfId="5" applyFont="1" applyFill="1" applyBorder="1" applyAlignment="1">
      <alignment vertical="center" wrapText="1"/>
    </xf>
    <xf numFmtId="173" fontId="21" fillId="0" borderId="9" xfId="5" applyNumberFormat="1" applyFont="1" applyBorder="1" applyAlignment="1">
      <alignment horizontal="right" vertical="center" wrapText="1"/>
    </xf>
    <xf numFmtId="182" fontId="21" fillId="0" borderId="28" xfId="5" applyNumberFormat="1" applyFont="1" applyBorder="1" applyAlignment="1">
      <alignment horizontal="right" vertical="center" wrapText="1"/>
    </xf>
    <xf numFmtId="0" fontId="27" fillId="0" borderId="8" xfId="0" applyFont="1" applyBorder="1" applyAlignment="1">
      <alignment horizontal="right" vertical="center" wrapText="1"/>
    </xf>
    <xf numFmtId="0" fontId="21" fillId="0" borderId="4" xfId="5" applyFont="1" applyBorder="1" applyAlignment="1">
      <alignment vertical="center" wrapText="1"/>
    </xf>
    <xf numFmtId="4" fontId="20" fillId="3" borderId="41" xfId="5" applyNumberFormat="1" applyFont="1" applyFill="1" applyBorder="1" applyAlignment="1">
      <alignment horizontal="right" vertical="center" wrapText="1"/>
    </xf>
    <xf numFmtId="4" fontId="20" fillId="3" borderId="75" xfId="5" applyNumberFormat="1" applyFont="1" applyFill="1" applyBorder="1" applyAlignment="1">
      <alignment horizontal="right" vertical="center" wrapText="1"/>
    </xf>
    <xf numFmtId="0" fontId="21" fillId="0" borderId="9" xfId="5" applyFont="1" applyBorder="1" applyAlignment="1">
      <alignment horizontal="justify" vertical="center" wrapText="1"/>
    </xf>
    <xf numFmtId="0" fontId="21" fillId="0" borderId="60" xfId="5" applyFont="1" applyBorder="1" applyAlignment="1">
      <alignment horizontal="justify" vertical="center" wrapText="1"/>
    </xf>
    <xf numFmtId="0" fontId="20" fillId="3" borderId="88" xfId="5" applyFont="1" applyFill="1" applyBorder="1" applyAlignment="1">
      <alignment vertical="center" wrapText="1"/>
    </xf>
    <xf numFmtId="0" fontId="20" fillId="3" borderId="13" xfId="5" applyFont="1" applyFill="1" applyBorder="1" applyAlignment="1">
      <alignment vertical="center" wrapText="1"/>
    </xf>
    <xf numFmtId="0" fontId="20" fillId="3" borderId="11" xfId="5" applyFont="1" applyFill="1" applyBorder="1" applyAlignment="1">
      <alignment vertical="center" wrapText="1"/>
    </xf>
    <xf numFmtId="0" fontId="20" fillId="3" borderId="46" xfId="5" applyFont="1" applyFill="1" applyBorder="1" applyAlignment="1">
      <alignment vertical="center" wrapText="1"/>
    </xf>
    <xf numFmtId="0" fontId="20" fillId="3" borderId="12" xfId="5" applyFont="1" applyFill="1" applyBorder="1" applyAlignment="1">
      <alignment vertical="center" wrapText="1"/>
    </xf>
    <xf numFmtId="173" fontId="20" fillId="3" borderId="9" xfId="5" applyNumberFormat="1" applyFont="1" applyFill="1" applyBorder="1" applyAlignment="1">
      <alignment horizontal="right" vertical="center" wrapText="1"/>
    </xf>
    <xf numFmtId="173" fontId="20" fillId="3" borderId="60" xfId="5" applyNumberFormat="1" applyFont="1" applyFill="1" applyBorder="1" applyAlignment="1">
      <alignment horizontal="right" vertical="center" wrapText="1"/>
    </xf>
    <xf numFmtId="182" fontId="20" fillId="3" borderId="10" xfId="5" applyNumberFormat="1" applyFont="1" applyFill="1" applyBorder="1" applyAlignment="1">
      <alignment horizontal="right" vertical="center" wrapText="1"/>
    </xf>
    <xf numFmtId="182" fontId="20" fillId="3" borderId="11" xfId="5" applyNumberFormat="1" applyFont="1" applyFill="1" applyBorder="1" applyAlignment="1">
      <alignment horizontal="right" vertical="center" wrapText="1"/>
    </xf>
    <xf numFmtId="182" fontId="20" fillId="3" borderId="27" xfId="5" applyNumberFormat="1" applyFont="1" applyFill="1" applyBorder="1" applyAlignment="1">
      <alignment horizontal="right" vertical="center" wrapText="1"/>
    </xf>
    <xf numFmtId="182" fontId="20" fillId="3" borderId="6" xfId="5" applyNumberFormat="1" applyFont="1" applyFill="1" applyBorder="1" applyAlignment="1">
      <alignment horizontal="right" vertical="center" wrapText="1"/>
    </xf>
    <xf numFmtId="0" fontId="20" fillId="0" borderId="88" xfId="5" applyFont="1" applyBorder="1" applyAlignment="1">
      <alignment vertical="center" wrapText="1"/>
    </xf>
    <xf numFmtId="0" fontId="20" fillId="0" borderId="11" xfId="5" applyFont="1" applyBorder="1" applyAlignment="1">
      <alignment vertical="center" wrapText="1"/>
    </xf>
    <xf numFmtId="0" fontId="20" fillId="0" borderId="46" xfId="5" applyFont="1" applyBorder="1" applyAlignment="1">
      <alignment vertical="center" wrapText="1"/>
    </xf>
    <xf numFmtId="0" fontId="20" fillId="0" borderId="6" xfId="5" applyFont="1" applyBorder="1" applyAlignment="1">
      <alignment vertical="center" wrapText="1"/>
    </xf>
    <xf numFmtId="0" fontId="20" fillId="0" borderId="71" xfId="5" applyFont="1" applyBorder="1" applyAlignment="1">
      <alignment vertical="center" wrapText="1"/>
    </xf>
    <xf numFmtId="0" fontId="21" fillId="0" borderId="10" xfId="5" applyFont="1" applyBorder="1" applyAlignment="1">
      <alignment horizontal="justify" vertical="center" wrapText="1"/>
    </xf>
    <xf numFmtId="0" fontId="21" fillId="0" borderId="13" xfId="5" applyFont="1" applyBorder="1" applyAlignment="1">
      <alignment horizontal="justify" vertical="center" wrapText="1"/>
    </xf>
    <xf numFmtId="0" fontId="21" fillId="0" borderId="11" xfId="5" applyFont="1" applyBorder="1" applyAlignment="1">
      <alignment horizontal="justify" vertical="center" wrapText="1"/>
    </xf>
    <xf numFmtId="0" fontId="21" fillId="0" borderId="27" xfId="5" applyFont="1" applyBorder="1" applyAlignment="1">
      <alignment horizontal="justify" vertical="center" wrapText="1"/>
    </xf>
    <xf numFmtId="0" fontId="21" fillId="0" borderId="12" xfId="5" applyFont="1" applyBorder="1" applyAlignment="1">
      <alignment horizontal="justify" vertical="center" wrapText="1"/>
    </xf>
    <xf numFmtId="0" fontId="21" fillId="0" borderId="6" xfId="5" applyFont="1" applyBorder="1" applyAlignment="1">
      <alignment horizontal="justify" vertical="center" wrapText="1"/>
    </xf>
    <xf numFmtId="0" fontId="21" fillId="0" borderId="7" xfId="5" applyFont="1" applyBorder="1" applyAlignment="1">
      <alignment horizontal="justify" vertical="center" wrapText="1"/>
    </xf>
    <xf numFmtId="0" fontId="21" fillId="0" borderId="28" xfId="5" applyFont="1" applyBorder="1" applyAlignment="1">
      <alignment horizontal="justify" vertical="center" wrapText="1"/>
    </xf>
    <xf numFmtId="0" fontId="21" fillId="0" borderId="8" xfId="5" applyFont="1" applyBorder="1" applyAlignment="1">
      <alignment horizontal="justify" vertical="center" wrapText="1"/>
    </xf>
    <xf numFmtId="0" fontId="20" fillId="0" borderId="7" xfId="5" applyFont="1" applyBorder="1" applyAlignment="1">
      <alignment horizontal="justify" vertical="center" wrapText="1"/>
    </xf>
    <xf numFmtId="0" fontId="20" fillId="0" borderId="28" xfId="5" applyFont="1" applyBorder="1" applyAlignment="1">
      <alignment horizontal="justify" vertical="center" wrapText="1"/>
    </xf>
    <xf numFmtId="0" fontId="20" fillId="0" borderId="8" xfId="5" applyFont="1" applyBorder="1" applyAlignment="1">
      <alignment horizontal="justify" vertical="center" wrapText="1"/>
    </xf>
    <xf numFmtId="0" fontId="37" fillId="0" borderId="8" xfId="0" applyFont="1" applyBorder="1" applyAlignment="1">
      <alignment horizontal="right" vertical="center" wrapText="1"/>
    </xf>
    <xf numFmtId="0" fontId="20" fillId="3" borderId="71" xfId="5" applyFont="1" applyFill="1" applyBorder="1" applyAlignment="1">
      <alignment horizontal="justify" vertical="center" wrapText="1"/>
    </xf>
    <xf numFmtId="0" fontId="20" fillId="3" borderId="28" xfId="5" applyFont="1" applyFill="1" applyBorder="1" applyAlignment="1">
      <alignment horizontal="justify" vertical="center" wrapText="1"/>
    </xf>
    <xf numFmtId="0" fontId="20" fillId="3" borderId="8" xfId="5" applyFont="1" applyFill="1" applyBorder="1" applyAlignment="1">
      <alignment horizontal="justify" vertical="center" wrapText="1"/>
    </xf>
    <xf numFmtId="0" fontId="45" fillId="0" borderId="8" xfId="1" applyFont="1" applyBorder="1" applyAlignment="1">
      <alignment horizontal="right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5" fontId="20" fillId="0" borderId="10" xfId="5" applyNumberFormat="1" applyFont="1" applyBorder="1" applyAlignment="1">
      <alignment horizontal="right" vertical="center" wrapText="1"/>
    </xf>
    <xf numFmtId="175" fontId="20" fillId="0" borderId="11" xfId="5" applyNumberFormat="1" applyFont="1" applyBorder="1" applyAlignment="1">
      <alignment horizontal="right" vertical="center" wrapText="1"/>
    </xf>
    <xf numFmtId="4" fontId="20" fillId="0" borderId="10" xfId="5" applyNumberFormat="1" applyFont="1" applyBorder="1" applyAlignment="1">
      <alignment horizontal="center" vertical="center" wrapText="1"/>
    </xf>
    <xf numFmtId="4" fontId="20" fillId="0" borderId="11" xfId="5" applyNumberFormat="1" applyFont="1" applyBorder="1" applyAlignment="1">
      <alignment horizontal="center" vertical="center" wrapText="1"/>
    </xf>
    <xf numFmtId="4" fontId="20" fillId="0" borderId="27" xfId="5" applyNumberFormat="1" applyFont="1" applyBorder="1" applyAlignment="1">
      <alignment horizontal="center" vertical="center" wrapText="1"/>
    </xf>
    <xf numFmtId="4" fontId="20" fillId="0" borderId="6" xfId="5" applyNumberFormat="1" applyFont="1" applyBorder="1" applyAlignment="1">
      <alignment horizontal="center" vertical="center" wrapText="1"/>
    </xf>
    <xf numFmtId="4" fontId="20" fillId="0" borderId="41" xfId="5" applyNumberFormat="1" applyFont="1" applyBorder="1" applyAlignment="1">
      <alignment horizontal="right" vertical="center" wrapText="1"/>
    </xf>
    <xf numFmtId="4" fontId="20" fillId="0" borderId="75" xfId="5" applyNumberFormat="1" applyFont="1" applyBorder="1" applyAlignment="1">
      <alignment horizontal="right" vertical="center" wrapText="1"/>
    </xf>
    <xf numFmtId="4" fontId="20" fillId="0" borderId="43" xfId="5" applyNumberFormat="1" applyFont="1" applyBorder="1" applyAlignment="1">
      <alignment horizontal="center" vertical="center" wrapText="1"/>
    </xf>
    <xf numFmtId="4" fontId="20" fillId="0" borderId="4" xfId="5" applyNumberFormat="1" applyFont="1" applyBorder="1" applyAlignment="1">
      <alignment horizontal="center" vertical="center" wrapText="1"/>
    </xf>
    <xf numFmtId="4" fontId="20" fillId="0" borderId="82" xfId="5" applyNumberFormat="1" applyFont="1" applyBorder="1" applyAlignment="1">
      <alignment horizontal="right" vertical="center" wrapText="1"/>
    </xf>
    <xf numFmtId="173" fontId="20" fillId="0" borderId="9" xfId="5" applyNumberFormat="1" applyFont="1" applyBorder="1" applyAlignment="1">
      <alignment horizontal="right" vertical="center" wrapText="1"/>
    </xf>
    <xf numFmtId="173" fontId="20" fillId="0" borderId="60" xfId="5" applyNumberFormat="1" applyFont="1" applyBorder="1" applyAlignment="1">
      <alignment horizontal="right" vertical="center" wrapText="1"/>
    </xf>
    <xf numFmtId="182" fontId="20" fillId="0" borderId="10" xfId="5" applyNumberFormat="1" applyFont="1" applyBorder="1" applyAlignment="1">
      <alignment horizontal="right" vertical="center" wrapText="1"/>
    </xf>
    <xf numFmtId="182" fontId="20" fillId="0" borderId="11" xfId="5" applyNumberFormat="1" applyFont="1" applyBorder="1" applyAlignment="1">
      <alignment horizontal="right" vertical="center" wrapText="1"/>
    </xf>
    <xf numFmtId="0" fontId="20" fillId="0" borderId="86" xfId="5" applyFont="1" applyBorder="1" applyAlignment="1">
      <alignment vertical="center" wrapText="1"/>
    </xf>
    <xf numFmtId="0" fontId="20" fillId="0" borderId="79" xfId="5" applyFont="1" applyBorder="1" applyAlignment="1">
      <alignment vertical="center" wrapText="1"/>
    </xf>
    <xf numFmtId="0" fontId="20" fillId="0" borderId="80" xfId="5" applyFont="1" applyBorder="1" applyAlignment="1">
      <alignment vertical="center" wrapText="1"/>
    </xf>
    <xf numFmtId="173" fontId="20" fillId="0" borderId="87" xfId="5" applyNumberFormat="1" applyFont="1" applyBorder="1" applyAlignment="1">
      <alignment horizontal="right" vertical="center" wrapText="1"/>
    </xf>
    <xf numFmtId="182" fontId="20" fillId="0" borderId="81" xfId="5" applyNumberFormat="1" applyFont="1" applyBorder="1" applyAlignment="1">
      <alignment horizontal="right" vertical="center" wrapText="1"/>
    </xf>
    <xf numFmtId="182" fontId="20" fillId="0" borderId="80" xfId="5" applyNumberFormat="1" applyFont="1" applyBorder="1" applyAlignment="1">
      <alignment horizontal="right" vertical="center" wrapText="1"/>
    </xf>
    <xf numFmtId="175" fontId="20" fillId="0" borderId="81" xfId="5" applyNumberFormat="1" applyFont="1" applyBorder="1" applyAlignment="1">
      <alignment horizontal="right" vertical="center" wrapText="1"/>
    </xf>
    <xf numFmtId="175" fontId="20" fillId="0" borderId="80" xfId="5" applyNumberFormat="1" applyFont="1" applyBorder="1" applyAlignment="1">
      <alignment horizontal="right" vertical="center" wrapText="1"/>
    </xf>
    <xf numFmtId="0" fontId="20" fillId="0" borderId="83" xfId="5" applyFont="1" applyBorder="1" applyAlignment="1">
      <alignment horizontal="center" vertical="center" wrapText="1"/>
    </xf>
    <xf numFmtId="0" fontId="20" fillId="0" borderId="84" xfId="5" applyFont="1" applyBorder="1" applyAlignment="1">
      <alignment horizontal="center" vertical="center" wrapText="1"/>
    </xf>
    <xf numFmtId="0" fontId="20" fillId="0" borderId="37" xfId="5" applyFont="1" applyBorder="1" applyAlignment="1">
      <alignment horizontal="center" vertical="center" wrapText="1"/>
    </xf>
    <xf numFmtId="0" fontId="20" fillId="0" borderId="83" xfId="5" applyFont="1" applyBorder="1" applyAlignment="1">
      <alignment horizontal="right" vertical="center" wrapText="1"/>
    </xf>
    <xf numFmtId="0" fontId="20" fillId="0" borderId="37" xfId="5" applyFont="1" applyBorder="1" applyAlignment="1">
      <alignment horizontal="right" vertical="center" wrapText="1"/>
    </xf>
    <xf numFmtId="0" fontId="20" fillId="0" borderId="81" xfId="5" applyFont="1" applyBorder="1" applyAlignment="1">
      <alignment horizontal="center" vertical="center" wrapText="1"/>
    </xf>
    <xf numFmtId="0" fontId="20" fillId="0" borderId="85" xfId="5" applyFont="1" applyBorder="1" applyAlignment="1">
      <alignment horizontal="center" vertical="center" wrapText="1"/>
    </xf>
    <xf numFmtId="0" fontId="20" fillId="0" borderId="86" xfId="5" applyFont="1" applyBorder="1" applyAlignment="1">
      <alignment horizontal="center" vertical="center" wrapText="1"/>
    </xf>
    <xf numFmtId="0" fontId="19" fillId="0" borderId="3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right" vertical="center" wrapText="1"/>
    </xf>
    <xf numFmtId="0" fontId="32" fillId="0" borderId="8" xfId="0" applyFont="1" applyBorder="1" applyAlignment="1">
      <alignment horizontal="right" vertical="center" wrapText="1"/>
    </xf>
    <xf numFmtId="4" fontId="20" fillId="3" borderId="10" xfId="5" applyNumberFormat="1" applyFont="1" applyFill="1" applyBorder="1" applyAlignment="1">
      <alignment horizontal="center" vertical="center" wrapText="1"/>
    </xf>
    <xf numFmtId="4" fontId="20" fillId="3" borderId="11" xfId="5" applyNumberFormat="1" applyFont="1" applyFill="1" applyBorder="1" applyAlignment="1">
      <alignment horizontal="center" vertical="center" wrapText="1"/>
    </xf>
    <xf numFmtId="4" fontId="20" fillId="3" borderId="27" xfId="5" applyNumberFormat="1" applyFont="1" applyFill="1" applyBorder="1" applyAlignment="1">
      <alignment horizontal="center" vertical="center" wrapText="1"/>
    </xf>
    <xf numFmtId="4" fontId="20" fillId="3" borderId="6" xfId="5" applyNumberFormat="1" applyFont="1" applyFill="1" applyBorder="1" applyAlignment="1">
      <alignment horizontal="center" vertical="center" wrapText="1"/>
    </xf>
    <xf numFmtId="4" fontId="20" fillId="3" borderId="10" xfId="5" applyNumberFormat="1" applyFont="1" applyFill="1" applyBorder="1" applyAlignment="1">
      <alignment horizontal="right" vertical="center" wrapText="1"/>
    </xf>
    <xf numFmtId="4" fontId="20" fillId="3" borderId="11" xfId="5" applyNumberFormat="1" applyFont="1" applyFill="1" applyBorder="1" applyAlignment="1">
      <alignment horizontal="right" vertical="center" wrapText="1"/>
    </xf>
    <xf numFmtId="4" fontId="20" fillId="3" borderId="27" xfId="5" applyNumberFormat="1" applyFont="1" applyFill="1" applyBorder="1" applyAlignment="1">
      <alignment horizontal="right" vertical="center" wrapText="1"/>
    </xf>
    <xf numFmtId="4" fontId="20" fillId="3" borderId="6" xfId="5" applyNumberFormat="1" applyFont="1" applyFill="1" applyBorder="1" applyAlignment="1">
      <alignment horizontal="right" vertical="center" wrapText="1"/>
    </xf>
    <xf numFmtId="175" fontId="21" fillId="0" borderId="10" xfId="5" applyNumberFormat="1" applyFont="1" applyBorder="1" applyAlignment="1">
      <alignment vertical="center" wrapText="1"/>
    </xf>
    <xf numFmtId="175" fontId="21" fillId="0" borderId="11" xfId="5" applyNumberFormat="1" applyFont="1" applyBorder="1" applyAlignment="1">
      <alignment vertical="center" wrapText="1"/>
    </xf>
    <xf numFmtId="175" fontId="21" fillId="0" borderId="27" xfId="5" applyNumberFormat="1" applyFont="1" applyBorder="1" applyAlignment="1">
      <alignment vertical="center" wrapText="1"/>
    </xf>
    <xf numFmtId="175" fontId="21" fillId="0" borderId="6" xfId="5" applyNumberFormat="1" applyFont="1" applyBorder="1" applyAlignment="1">
      <alignment vertical="center" wrapText="1"/>
    </xf>
    <xf numFmtId="4" fontId="21" fillId="0" borderId="82" xfId="5" applyNumberFormat="1" applyFont="1" applyBorder="1" applyAlignment="1">
      <alignment horizontal="right" vertical="center" wrapText="1"/>
    </xf>
    <xf numFmtId="4" fontId="21" fillId="0" borderId="28" xfId="5" applyNumberFormat="1" applyFont="1" applyBorder="1" applyAlignment="1">
      <alignment horizontal="right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16" fillId="0" borderId="0" xfId="5" applyFont="1" applyAlignment="1">
      <alignment horizontal="right" vertical="center" wrapText="1"/>
    </xf>
    <xf numFmtId="0" fontId="17" fillId="0" borderId="0" xfId="5" applyFont="1" applyAlignment="1">
      <alignment horizontal="center" vertical="center" wrapText="1"/>
    </xf>
    <xf numFmtId="0" fontId="18" fillId="0" borderId="3" xfId="5" applyFont="1" applyBorder="1" applyAlignment="1">
      <alignment horizontal="center" vertical="center" wrapText="1"/>
    </xf>
    <xf numFmtId="0" fontId="19" fillId="0" borderId="3" xfId="5" applyFont="1" applyBorder="1" applyAlignment="1">
      <alignment horizontal="right" vertical="center" wrapText="1"/>
    </xf>
    <xf numFmtId="0" fontId="4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21" xfId="2" applyNumberFormat="1" applyFont="1" applyFill="1" applyBorder="1" applyAlignment="1" applyProtection="1">
      <alignment horizontal="justify" vertical="justify" wrapText="1"/>
      <protection hidden="1"/>
    </xf>
    <xf numFmtId="175" fontId="24" fillId="3" borderId="19" xfId="2" applyNumberFormat="1" applyFont="1" applyFill="1" applyBorder="1" applyAlignment="1" applyProtection="1">
      <alignment horizontal="justify" vertical="justify" wrapText="1"/>
      <protection hidden="1"/>
    </xf>
    <xf numFmtId="175" fontId="24" fillId="3" borderId="94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21" xfId="2" applyNumberFormat="1" applyFont="1" applyFill="1" applyBorder="1" applyAlignment="1" applyProtection="1">
      <alignment horizontal="justify" vertical="justify" wrapText="1"/>
      <protection hidden="1"/>
    </xf>
    <xf numFmtId="0" fontId="4" fillId="8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0" xfId="1" applyFont="1" applyFill="1" applyAlignment="1">
      <alignment horizontal="center" wrapText="1"/>
    </xf>
    <xf numFmtId="0" fontId="24" fillId="0" borderId="7" xfId="2" applyNumberFormat="1" applyFont="1" applyFill="1" applyBorder="1" applyAlignment="1" applyProtection="1">
      <alignment horizontal="center" vertical="justify"/>
      <protection hidden="1"/>
    </xf>
    <xf numFmtId="0" fontId="24" fillId="0" borderId="28" xfId="2" applyNumberFormat="1" applyFont="1" applyFill="1" applyBorder="1" applyAlignment="1" applyProtection="1">
      <alignment horizontal="center" vertical="justify"/>
      <protection hidden="1"/>
    </xf>
    <xf numFmtId="0" fontId="24" fillId="0" borderId="15" xfId="2" applyNumberFormat="1" applyFont="1" applyFill="1" applyBorder="1" applyAlignment="1" applyProtection="1">
      <alignment horizontal="center" vertical="justify"/>
      <protection hidden="1"/>
    </xf>
    <xf numFmtId="0" fontId="22" fillId="0" borderId="0" xfId="1" applyFont="1" applyAlignment="1">
      <alignment vertical="center" wrapText="1"/>
    </xf>
    <xf numFmtId="175" fontId="24" fillId="4" borderId="56" xfId="2" applyNumberFormat="1" applyFont="1" applyFill="1" applyBorder="1" applyAlignment="1" applyProtection="1">
      <alignment horizontal="justify" vertical="justify" wrapText="1"/>
      <protection hidden="1"/>
    </xf>
    <xf numFmtId="175" fontId="24" fillId="4" borderId="72" xfId="2" applyNumberFormat="1" applyFont="1" applyFill="1" applyBorder="1" applyAlignment="1" applyProtection="1">
      <alignment horizontal="justify" vertical="justify" wrapText="1"/>
      <protection hidden="1"/>
    </xf>
    <xf numFmtId="0" fontId="24" fillId="8" borderId="1" xfId="2" applyNumberFormat="1" applyFont="1" applyFill="1" applyBorder="1" applyAlignment="1" applyProtection="1">
      <alignment horizontal="justify" vertical="justify" wrapText="1"/>
      <protection hidden="1"/>
    </xf>
    <xf numFmtId="0" fontId="24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24" fillId="0" borderId="76" xfId="2" applyNumberFormat="1" applyFont="1" applyFill="1" applyBorder="1" applyAlignment="1" applyProtection="1">
      <alignment horizontal="center" vertical="justify"/>
      <protection hidden="1"/>
    </xf>
    <xf numFmtId="0" fontId="22" fillId="0" borderId="0" xfId="1" applyFont="1" applyAlignment="1">
      <alignment horizontal="right" vertical="center" wrapText="1"/>
    </xf>
    <xf numFmtId="0" fontId="4" fillId="3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3" borderId="21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62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4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4" fillId="0" borderId="0" xfId="3" applyNumberFormat="1" applyFont="1" applyFill="1" applyAlignment="1" applyProtection="1">
      <alignment horizontal="right" wrapText="1"/>
      <protection hidden="1"/>
    </xf>
    <xf numFmtId="0" fontId="3" fillId="0" borderId="0" xfId="1" applyFont="1" applyAlignment="1">
      <alignment horizontal="center" wrapText="1"/>
    </xf>
    <xf numFmtId="0" fontId="4" fillId="0" borderId="0" xfId="3" applyNumberFormat="1" applyFont="1" applyFill="1" applyAlignment="1" applyProtection="1">
      <alignment wrapText="1"/>
      <protection hidden="1"/>
    </xf>
    <xf numFmtId="0" fontId="39" fillId="0" borderId="0" xfId="0" applyFont="1" applyAlignment="1">
      <alignment wrapText="1"/>
    </xf>
    <xf numFmtId="0" fontId="51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4" xfId="4"/>
    <cellStyle name="Обычный 4 2" xfId="5"/>
    <cellStyle name="Финансовый" xfId="6" builtinId="3"/>
    <cellStyle name="Финансовый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esktop/&#1041;&#1102;&#1076;&#1078;&#1077;&#1090;%202018/&#1089;&#1077;&#1089;&#1089;&#1080;&#1103;%2017.10.2018/&#1087;&#1088;&#1080;&#1083;&#1086;&#1078;&#1077;&#1085;&#1080;&#1077;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esktop/&#1073;&#1102;&#1076;&#1078;&#1077;&#1090;%202022%20&#1075;&#1086;&#1076;/&#1048;&#1079;&#1084;&#1077;&#1085;&#1077;&#1085;&#1080;&#1077;%20&#1073;&#1102;&#1076;&#1078;&#1077;&#1090;&#1072;%20&#1080;&#1102;&#1085;&#1100;%202022&#1075;/&#1087;&#1088;&#1080;&#1083;&#1086;&#1078;&#1077;&#1085;&#1080;&#1103;%20&#1082;%20&#1088;&#1077;&#1096;.%20&#8470;%20%20&#1080;&#1079;&#1084;&#1077;&#1085;&#1077;&#1085;&#1080;&#1077;%20&#1080;&#1102;&#1085;&#1100;%202022&#107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1"/>
      <sheetName val="Приложение 5"/>
      <sheetName val="Приложение 6"/>
      <sheetName val="приложение 7"/>
      <sheetName val="Приложение 8"/>
      <sheetName val="Приложение 9"/>
    </sheetNames>
    <sheetDataSet>
      <sheetData sheetId="0"/>
      <sheetData sheetId="1"/>
      <sheetData sheetId="2">
        <row r="32">
          <cell r="E32" t="e">
            <v>#REF!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opLeftCell="A4" zoomScale="80" zoomScaleNormal="80" workbookViewId="0">
      <selection activeCell="G5" sqref="G5"/>
    </sheetView>
  </sheetViews>
  <sheetFormatPr defaultRowHeight="12.75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4.42578125" customWidth="1"/>
    <col min="6" max="6" width="14.140625" customWidth="1"/>
  </cols>
  <sheetData>
    <row r="1" spans="1:6" ht="35.25" customHeight="1">
      <c r="C1" s="508" t="s">
        <v>353</v>
      </c>
      <c r="D1" s="509"/>
      <c r="E1" s="509"/>
    </row>
    <row r="2" spans="1:6" ht="94.5" customHeight="1">
      <c r="C2" s="509"/>
      <c r="D2" s="509"/>
      <c r="E2" s="509"/>
    </row>
    <row r="3" spans="1:6" ht="18.75" customHeight="1">
      <c r="A3" s="505" t="s">
        <v>37</v>
      </c>
      <c r="B3" s="506"/>
      <c r="C3" s="506"/>
      <c r="D3" s="506"/>
    </row>
    <row r="4" spans="1:6" ht="18.75">
      <c r="A4" s="507" t="s">
        <v>331</v>
      </c>
      <c r="B4" s="507"/>
      <c r="C4" s="507"/>
      <c r="D4" s="507"/>
    </row>
    <row r="5" spans="1:6" ht="18.75">
      <c r="A5" s="2"/>
      <c r="E5" t="s">
        <v>0</v>
      </c>
    </row>
    <row r="6" spans="1:6" ht="131.25">
      <c r="A6" s="3" t="s">
        <v>152</v>
      </c>
      <c r="B6" s="3" t="s">
        <v>153</v>
      </c>
      <c r="C6" s="31" t="s">
        <v>238</v>
      </c>
      <c r="D6" s="3" t="s">
        <v>36</v>
      </c>
      <c r="E6" s="28" t="s">
        <v>294</v>
      </c>
      <c r="F6" s="28" t="s">
        <v>322</v>
      </c>
    </row>
    <row r="7" spans="1:6" ht="56.25">
      <c r="A7" s="3" t="s">
        <v>1</v>
      </c>
      <c r="B7" s="4" t="s">
        <v>2</v>
      </c>
      <c r="C7" s="297">
        <f>C8</f>
        <v>0</v>
      </c>
      <c r="D7" s="298">
        <v>0</v>
      </c>
      <c r="E7" s="299">
        <v>0</v>
      </c>
      <c r="F7" s="300">
        <v>0</v>
      </c>
    </row>
    <row r="8" spans="1:6" ht="37.5">
      <c r="A8" s="5" t="s">
        <v>3</v>
      </c>
      <c r="B8" s="6" t="s">
        <v>4</v>
      </c>
      <c r="C8" s="298">
        <f>C12+C16</f>
        <v>0</v>
      </c>
      <c r="D8" s="298" t="e">
        <f>D9+D13</f>
        <v>#REF!</v>
      </c>
      <c r="E8" s="299">
        <v>0</v>
      </c>
      <c r="F8" s="301">
        <v>0</v>
      </c>
    </row>
    <row r="9" spans="1:6" ht="18.75">
      <c r="A9" s="5" t="s">
        <v>5</v>
      </c>
      <c r="B9" s="6" t="s">
        <v>6</v>
      </c>
      <c r="C9" s="302">
        <f>C10</f>
        <v>-7483441.2000000002</v>
      </c>
      <c r="D9" s="303" t="e">
        <f t="shared" ref="C9:F11" si="0">D10</f>
        <v>#REF!</v>
      </c>
      <c r="E9" s="304">
        <f t="shared" si="0"/>
        <v>-5369990.2599999998</v>
      </c>
      <c r="F9" s="305">
        <f t="shared" si="0"/>
        <v>-5732171.1099999994</v>
      </c>
    </row>
    <row r="10" spans="1:6" ht="37.5">
      <c r="A10" s="5" t="s">
        <v>7</v>
      </c>
      <c r="B10" s="6" t="s">
        <v>8</v>
      </c>
      <c r="C10" s="302">
        <f t="shared" si="0"/>
        <v>-7483441.2000000002</v>
      </c>
      <c r="D10" s="303" t="e">
        <f t="shared" si="0"/>
        <v>#REF!</v>
      </c>
      <c r="E10" s="304">
        <f t="shared" si="0"/>
        <v>-5369990.2599999998</v>
      </c>
      <c r="F10" s="305">
        <f t="shared" si="0"/>
        <v>-5732171.1099999994</v>
      </c>
    </row>
    <row r="11" spans="1:6" ht="37.5">
      <c r="A11" s="5" t="s">
        <v>9</v>
      </c>
      <c r="B11" s="6" t="s">
        <v>10</v>
      </c>
      <c r="C11" s="302">
        <f t="shared" si="0"/>
        <v>-7483441.2000000002</v>
      </c>
      <c r="D11" s="306" t="e">
        <f t="shared" si="0"/>
        <v>#REF!</v>
      </c>
      <c r="E11" s="304">
        <f t="shared" si="0"/>
        <v>-5369990.2599999998</v>
      </c>
      <c r="F11" s="305">
        <f t="shared" si="0"/>
        <v>-5732171.1099999994</v>
      </c>
    </row>
    <row r="12" spans="1:6" ht="37.5">
      <c r="A12" s="5" t="s">
        <v>11</v>
      </c>
      <c r="B12" s="6" t="s">
        <v>236</v>
      </c>
      <c r="C12" s="302">
        <f>-'Прил 2'!C10</f>
        <v>-7483441.2000000002</v>
      </c>
      <c r="D12" s="303" t="e">
        <f>-#REF!</f>
        <v>#REF!</v>
      </c>
      <c r="E12" s="304">
        <f>-'Прил 2'!D10</f>
        <v>-5369990.2599999998</v>
      </c>
      <c r="F12" s="305">
        <f>-'Прил 2'!E10</f>
        <v>-5732171.1099999994</v>
      </c>
    </row>
    <row r="13" spans="1:6" ht="18.75">
      <c r="A13" s="5" t="s">
        <v>12</v>
      </c>
      <c r="B13" s="6" t="s">
        <v>13</v>
      </c>
      <c r="C13" s="303">
        <f t="shared" ref="C13:F15" si="1">C14</f>
        <v>7483441.2000000011</v>
      </c>
      <c r="D13" s="303" t="e">
        <f t="shared" si="1"/>
        <v>#REF!</v>
      </c>
      <c r="E13" s="307">
        <f t="shared" si="1"/>
        <v>5369990.2599999998</v>
      </c>
      <c r="F13" s="308">
        <f t="shared" si="1"/>
        <v>5732171.1099999994</v>
      </c>
    </row>
    <row r="14" spans="1:6" ht="37.5">
      <c r="A14" s="5" t="s">
        <v>14</v>
      </c>
      <c r="B14" s="6" t="s">
        <v>15</v>
      </c>
      <c r="C14" s="306">
        <f t="shared" si="1"/>
        <v>7483441.2000000011</v>
      </c>
      <c r="D14" s="303" t="e">
        <f t="shared" si="1"/>
        <v>#REF!</v>
      </c>
      <c r="E14" s="307">
        <f t="shared" si="1"/>
        <v>5369990.2599999998</v>
      </c>
      <c r="F14" s="308">
        <f t="shared" si="1"/>
        <v>5732171.1099999994</v>
      </c>
    </row>
    <row r="15" spans="1:6" ht="37.5">
      <c r="A15" s="5" t="s">
        <v>16</v>
      </c>
      <c r="B15" s="6" t="s">
        <v>17</v>
      </c>
      <c r="C15" s="303">
        <f t="shared" si="1"/>
        <v>7483441.2000000011</v>
      </c>
      <c r="D15" s="309" t="e">
        <f t="shared" si="1"/>
        <v>#REF!</v>
      </c>
      <c r="E15" s="307">
        <f t="shared" si="1"/>
        <v>5369990.2599999998</v>
      </c>
      <c r="F15" s="308">
        <f t="shared" si="1"/>
        <v>5732171.1099999994</v>
      </c>
    </row>
    <row r="16" spans="1:6" ht="37.5">
      <c r="A16" s="5" t="s">
        <v>18</v>
      </c>
      <c r="B16" s="6" t="s">
        <v>237</v>
      </c>
      <c r="C16" s="303">
        <f>'Прил 5'!Q10</f>
        <v>7483441.2000000011</v>
      </c>
      <c r="D16" s="310" t="e">
        <f>'[2]Приложение 6'!E32</f>
        <v>#REF!</v>
      </c>
      <c r="E16" s="308">
        <f>'Прил 5'!R155</f>
        <v>5369990.2599999998</v>
      </c>
      <c r="F16" s="308">
        <f>'Прил 5'!S155</f>
        <v>5732171.1099999994</v>
      </c>
    </row>
    <row r="17" spans="1:6" ht="37.5">
      <c r="A17" s="132"/>
      <c r="B17" s="133" t="s">
        <v>154</v>
      </c>
      <c r="C17" s="134">
        <v>0</v>
      </c>
      <c r="D17" s="134">
        <v>0</v>
      </c>
      <c r="E17" s="134">
        <v>0</v>
      </c>
      <c r="F17" s="134">
        <v>0</v>
      </c>
    </row>
    <row r="18" spans="1:6" ht="18.75">
      <c r="A18" s="7"/>
      <c r="B18" s="8"/>
      <c r="C18" s="9"/>
      <c r="D18" s="9"/>
    </row>
    <row r="19" spans="1:6" ht="18.75">
      <c r="A19" s="7"/>
      <c r="B19" s="8"/>
      <c r="C19" s="9"/>
      <c r="D19" s="9"/>
    </row>
    <row r="20" spans="1:6" ht="18.75">
      <c r="A20" s="7"/>
      <c r="B20" s="8"/>
      <c r="C20" s="9"/>
      <c r="D20" s="9"/>
    </row>
    <row r="21" spans="1:6">
      <c r="C21" s="10"/>
      <c r="D21" s="10"/>
    </row>
    <row r="22" spans="1:6">
      <c r="C22" s="10"/>
      <c r="D22" s="10"/>
    </row>
    <row r="23" spans="1:6">
      <c r="C23" s="10"/>
      <c r="D23" s="10"/>
    </row>
    <row r="24" spans="1:6">
      <c r="C24" s="10"/>
      <c r="D24" s="10"/>
    </row>
    <row r="25" spans="1:6">
      <c r="C25" s="10"/>
      <c r="D25" s="10"/>
    </row>
    <row r="26" spans="1:6">
      <c r="C26" s="10"/>
      <c r="D26" s="10"/>
    </row>
    <row r="27" spans="1:6">
      <c r="C27" s="10"/>
      <c r="D27" s="10"/>
    </row>
    <row r="28" spans="1:6">
      <c r="C28" s="10"/>
      <c r="D28" s="10"/>
    </row>
    <row r="29" spans="1:6">
      <c r="C29" s="10"/>
      <c r="D29" s="10"/>
    </row>
    <row r="30" spans="1:6">
      <c r="C30" s="10"/>
      <c r="D30" s="10"/>
    </row>
    <row r="31" spans="1:6">
      <c r="C31" s="10"/>
      <c r="D31" s="10"/>
    </row>
    <row r="32" spans="1:6">
      <c r="C32" s="10"/>
      <c r="D32" s="10"/>
    </row>
  </sheetData>
  <mergeCells count="3">
    <mergeCell ref="A3:D3"/>
    <mergeCell ref="A4:D4"/>
    <mergeCell ref="C1:E2"/>
  </mergeCells>
  <phoneticPr fontId="10" type="noConversion"/>
  <pageMargins left="0.78740157480314965" right="0.78740157480314965" top="0.78740157480314965" bottom="0.78740157480314965" header="0" footer="0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H6" sqref="H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775" t="s">
        <v>361</v>
      </c>
      <c r="F1" s="776"/>
    </row>
    <row r="2" spans="1:10">
      <c r="E2" s="776"/>
      <c r="F2" s="776"/>
    </row>
    <row r="3" spans="1:10">
      <c r="E3" s="776"/>
      <c r="F3" s="776"/>
    </row>
    <row r="4" spans="1:10">
      <c r="E4" s="776"/>
      <c r="F4" s="776"/>
    </row>
    <row r="5" spans="1:10" ht="35.25" customHeight="1">
      <c r="C5" s="192"/>
      <c r="E5" s="776"/>
      <c r="F5" s="776"/>
    </row>
    <row r="6" spans="1:10" ht="88.5" customHeight="1">
      <c r="A6" s="774" t="s">
        <v>320</v>
      </c>
      <c r="B6" s="774"/>
      <c r="C6" s="774"/>
      <c r="D6" s="774"/>
      <c r="E6" s="774"/>
      <c r="F6" s="774"/>
    </row>
    <row r="7" spans="1:10" ht="28.5" customHeight="1">
      <c r="A7" s="59"/>
      <c r="B7" s="24"/>
      <c r="C7" s="193" t="s">
        <v>174</v>
      </c>
      <c r="D7" s="194"/>
      <c r="E7" s="24"/>
      <c r="F7" s="195" t="s">
        <v>179</v>
      </c>
    </row>
    <row r="8" spans="1:10" ht="174" customHeight="1">
      <c r="A8" s="774" t="s">
        <v>325</v>
      </c>
      <c r="B8" s="774"/>
      <c r="C8" s="774"/>
      <c r="D8" s="774"/>
      <c r="E8" s="774"/>
      <c r="F8" s="774"/>
    </row>
    <row r="9" spans="1:10" ht="30" customHeight="1">
      <c r="A9" s="196"/>
      <c r="B9" s="196"/>
      <c r="C9" s="197"/>
      <c r="F9" s="198" t="s">
        <v>0</v>
      </c>
    </row>
    <row r="10" spans="1:10" ht="15">
      <c r="A10" s="199" t="s">
        <v>84</v>
      </c>
      <c r="B10" s="200" t="s">
        <v>175</v>
      </c>
      <c r="C10" s="201" t="s">
        <v>176</v>
      </c>
      <c r="D10" s="202" t="s">
        <v>238</v>
      </c>
      <c r="E10" s="202" t="s">
        <v>294</v>
      </c>
      <c r="F10" s="202" t="s">
        <v>322</v>
      </c>
      <c r="J10" s="210"/>
    </row>
    <row r="11" spans="1:10" ht="15">
      <c r="A11" s="203" t="s">
        <v>83</v>
      </c>
      <c r="B11" s="204" t="s">
        <v>181</v>
      </c>
      <c r="C11" s="205">
        <v>545200</v>
      </c>
      <c r="D11" s="206">
        <v>393492</v>
      </c>
      <c r="E11" s="206">
        <v>394133</v>
      </c>
      <c r="F11" s="206">
        <v>399377</v>
      </c>
      <c r="J11" s="210"/>
    </row>
    <row r="12" spans="1:10" ht="15">
      <c r="A12" s="464" t="s">
        <v>302</v>
      </c>
      <c r="B12" s="207" t="s">
        <v>177</v>
      </c>
      <c r="C12" s="208">
        <f>SUM(C11:C11)</f>
        <v>545200</v>
      </c>
      <c r="D12" s="209">
        <f>SUM(D11:D11)</f>
        <v>393492</v>
      </c>
      <c r="E12" s="209">
        <f>SUM(E11:E11)</f>
        <v>394133</v>
      </c>
      <c r="F12" s="209">
        <f>SUM(F11:F11)</f>
        <v>399377</v>
      </c>
      <c r="J12" s="210"/>
    </row>
  </sheetData>
  <mergeCells count="3">
    <mergeCell ref="A6:F6"/>
    <mergeCell ref="A8:F8"/>
    <mergeCell ref="E1:F5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zoomScaleNormal="100" workbookViewId="0">
      <selection activeCell="H9" sqref="H9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775" t="s">
        <v>360</v>
      </c>
      <c r="F1" s="776"/>
    </row>
    <row r="2" spans="1:10">
      <c r="E2" s="776"/>
      <c r="F2" s="776"/>
    </row>
    <row r="3" spans="1:10">
      <c r="E3" s="776"/>
      <c r="F3" s="776"/>
    </row>
    <row r="4" spans="1:10">
      <c r="E4" s="776"/>
      <c r="F4" s="776"/>
    </row>
    <row r="5" spans="1:10" ht="33.75" customHeight="1">
      <c r="C5" s="192"/>
      <c r="E5" s="776"/>
      <c r="F5" s="776"/>
    </row>
    <row r="6" spans="1:10" ht="33.75" customHeight="1">
      <c r="C6" s="192"/>
      <c r="E6" s="473"/>
      <c r="F6" s="473"/>
    </row>
    <row r="7" spans="1:10" ht="88.5" customHeight="1">
      <c r="A7" s="774" t="s">
        <v>320</v>
      </c>
      <c r="B7" s="774"/>
      <c r="C7" s="774"/>
      <c r="D7" s="774"/>
      <c r="E7" s="774"/>
      <c r="F7" s="774"/>
    </row>
    <row r="8" spans="1:10" ht="28.5" customHeight="1">
      <c r="A8" s="59"/>
      <c r="B8" s="24"/>
      <c r="C8" s="193" t="s">
        <v>174</v>
      </c>
      <c r="D8" s="194"/>
      <c r="E8" s="24"/>
      <c r="F8" s="195" t="s">
        <v>180</v>
      </c>
    </row>
    <row r="9" spans="1:10" ht="134.25" customHeight="1">
      <c r="A9" s="774" t="s">
        <v>326</v>
      </c>
      <c r="B9" s="774"/>
      <c r="C9" s="774"/>
      <c r="D9" s="774"/>
      <c r="E9" s="774"/>
      <c r="F9" s="774"/>
    </row>
    <row r="10" spans="1:10" ht="30" customHeight="1">
      <c r="A10" s="196"/>
      <c r="B10" s="196"/>
      <c r="C10" s="197"/>
      <c r="F10" s="198" t="s">
        <v>0</v>
      </c>
    </row>
    <row r="11" spans="1:10" ht="15">
      <c r="A11" s="199" t="s">
        <v>84</v>
      </c>
      <c r="B11" s="200" t="s">
        <v>175</v>
      </c>
      <c r="C11" s="201" t="s">
        <v>176</v>
      </c>
      <c r="D11" s="202" t="s">
        <v>238</v>
      </c>
      <c r="E11" s="202" t="s">
        <v>294</v>
      </c>
      <c r="F11" s="202" t="s">
        <v>322</v>
      </c>
      <c r="J11" s="210"/>
    </row>
    <row r="12" spans="1:10" ht="15">
      <c r="A12" s="203" t="s">
        <v>83</v>
      </c>
      <c r="B12" s="204" t="s">
        <v>181</v>
      </c>
      <c r="C12" s="205">
        <v>545200</v>
      </c>
      <c r="D12" s="206">
        <v>236200</v>
      </c>
      <c r="E12" s="206">
        <v>0</v>
      </c>
      <c r="F12" s="206">
        <v>0</v>
      </c>
      <c r="J12" s="210"/>
    </row>
    <row r="13" spans="1:10" ht="15">
      <c r="A13" s="464" t="s">
        <v>302</v>
      </c>
      <c r="B13" s="207" t="s">
        <v>177</v>
      </c>
      <c r="C13" s="208">
        <f>SUM(C12:C12)</f>
        <v>545200</v>
      </c>
      <c r="D13" s="209">
        <f>SUM(D12:D12)</f>
        <v>236200</v>
      </c>
      <c r="E13" s="209">
        <f>SUM(E12:E12)</f>
        <v>0</v>
      </c>
      <c r="F13" s="209">
        <f>SUM(F12:F12)</f>
        <v>0</v>
      </c>
      <c r="J13" s="210"/>
    </row>
  </sheetData>
  <mergeCells count="3">
    <mergeCell ref="A7:F7"/>
    <mergeCell ref="A9:F9"/>
    <mergeCell ref="E1:F5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zoomScaleNormal="100" workbookViewId="0">
      <selection activeCell="E1" sqref="E1:F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775" t="s">
        <v>360</v>
      </c>
      <c r="F1" s="776"/>
    </row>
    <row r="2" spans="1:10">
      <c r="E2" s="776"/>
      <c r="F2" s="776"/>
    </row>
    <row r="3" spans="1:10">
      <c r="E3" s="776"/>
      <c r="F3" s="776"/>
    </row>
    <row r="4" spans="1:10">
      <c r="E4" s="776"/>
      <c r="F4" s="776"/>
    </row>
    <row r="5" spans="1:10" ht="27.75" customHeight="1">
      <c r="C5" s="192"/>
      <c r="E5" s="776"/>
      <c r="F5" s="776"/>
    </row>
    <row r="6" spans="1:10" ht="27.75" customHeight="1">
      <c r="C6" s="192"/>
      <c r="E6" s="473"/>
      <c r="F6" s="473"/>
    </row>
    <row r="7" spans="1:10" ht="88.5" customHeight="1">
      <c r="A7" s="774" t="s">
        <v>320</v>
      </c>
      <c r="B7" s="774"/>
      <c r="C7" s="774"/>
      <c r="D7" s="774"/>
      <c r="E7" s="774"/>
      <c r="F7" s="774"/>
    </row>
    <row r="8" spans="1:10" ht="28.5" customHeight="1">
      <c r="A8" s="59"/>
      <c r="B8" s="24"/>
      <c r="C8" s="193" t="s">
        <v>174</v>
      </c>
      <c r="D8" s="194"/>
      <c r="E8" s="24"/>
      <c r="F8" s="195" t="s">
        <v>235</v>
      </c>
    </row>
    <row r="9" spans="1:10" ht="134.25" customHeight="1">
      <c r="A9" s="774" t="s">
        <v>327</v>
      </c>
      <c r="B9" s="774"/>
      <c r="C9" s="774"/>
      <c r="D9" s="774"/>
      <c r="E9" s="774"/>
      <c r="F9" s="774"/>
    </row>
    <row r="10" spans="1:10" ht="30" customHeight="1">
      <c r="A10" s="196"/>
      <c r="B10" s="196"/>
      <c r="C10" s="197"/>
      <c r="F10" s="198" t="s">
        <v>0</v>
      </c>
    </row>
    <row r="11" spans="1:10" ht="15">
      <c r="A11" s="199" t="s">
        <v>84</v>
      </c>
      <c r="B11" s="200" t="s">
        <v>175</v>
      </c>
      <c r="C11" s="201" t="s">
        <v>176</v>
      </c>
      <c r="D11" s="202" t="s">
        <v>238</v>
      </c>
      <c r="E11" s="202" t="s">
        <v>294</v>
      </c>
      <c r="F11" s="202" t="s">
        <v>322</v>
      </c>
      <c r="J11" s="210"/>
    </row>
    <row r="12" spans="1:10" ht="15">
      <c r="A12" s="203" t="s">
        <v>83</v>
      </c>
      <c r="B12" s="204" t="s">
        <v>181</v>
      </c>
      <c r="C12" s="205">
        <v>545200</v>
      </c>
      <c r="D12" s="206">
        <v>34200</v>
      </c>
      <c r="E12" s="206">
        <v>24886</v>
      </c>
      <c r="F12" s="206">
        <v>24886</v>
      </c>
      <c r="J12" s="210"/>
    </row>
    <row r="13" spans="1:10" ht="15">
      <c r="A13" s="464" t="s">
        <v>302</v>
      </c>
      <c r="B13" s="207" t="s">
        <v>177</v>
      </c>
      <c r="C13" s="208">
        <f>SUM(C12:C12)</f>
        <v>545200</v>
      </c>
      <c r="D13" s="209">
        <f>SUM(D12:D12)</f>
        <v>34200</v>
      </c>
      <c r="E13" s="209">
        <f>SUM(E12:E12)</f>
        <v>24886</v>
      </c>
      <c r="F13" s="209">
        <f>SUM(F12:F12)</f>
        <v>24886</v>
      </c>
      <c r="J13" s="210"/>
    </row>
  </sheetData>
  <mergeCells count="3">
    <mergeCell ref="A7:F7"/>
    <mergeCell ref="A9:F9"/>
    <mergeCell ref="E1:F5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zoomScaleNormal="100" workbookViewId="0">
      <selection activeCell="E1" sqref="E1:F4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775" t="s">
        <v>362</v>
      </c>
      <c r="F1" s="509"/>
    </row>
    <row r="2" spans="1:10">
      <c r="E2" s="509"/>
      <c r="F2" s="509"/>
    </row>
    <row r="3" spans="1:10">
      <c r="E3" s="509"/>
      <c r="F3" s="509"/>
    </row>
    <row r="4" spans="1:10" ht="39" customHeight="1">
      <c r="E4" s="509"/>
      <c r="F4" s="509"/>
    </row>
    <row r="5" spans="1:10" ht="14.25" customHeight="1">
      <c r="C5" s="192"/>
    </row>
    <row r="6" spans="1:10" ht="88.5" customHeight="1">
      <c r="A6" s="774" t="s">
        <v>320</v>
      </c>
      <c r="B6" s="774"/>
      <c r="C6" s="774"/>
      <c r="D6" s="774"/>
      <c r="E6" s="774"/>
      <c r="F6" s="774"/>
    </row>
    <row r="7" spans="1:10" ht="28.5" customHeight="1">
      <c r="A7" s="59"/>
      <c r="B7" s="24"/>
      <c r="C7" s="193" t="s">
        <v>174</v>
      </c>
      <c r="D7" s="194"/>
      <c r="E7" s="24"/>
      <c r="F7" s="195" t="s">
        <v>289</v>
      </c>
    </row>
    <row r="8" spans="1:10" ht="109.5" customHeight="1">
      <c r="A8" s="774" t="s">
        <v>328</v>
      </c>
      <c r="B8" s="774"/>
      <c r="C8" s="774"/>
      <c r="D8" s="774"/>
      <c r="E8" s="774"/>
      <c r="F8" s="774"/>
    </row>
    <row r="9" spans="1:10" ht="30" customHeight="1">
      <c r="A9" s="196"/>
      <c r="B9" s="196"/>
      <c r="C9" s="197"/>
      <c r="F9" s="198" t="s">
        <v>0</v>
      </c>
    </row>
    <row r="10" spans="1:10" ht="15">
      <c r="A10" s="199" t="s">
        <v>84</v>
      </c>
      <c r="B10" s="200" t="s">
        <v>175</v>
      </c>
      <c r="C10" s="201" t="s">
        <v>176</v>
      </c>
      <c r="D10" s="202" t="s">
        <v>238</v>
      </c>
      <c r="E10" s="202" t="s">
        <v>294</v>
      </c>
      <c r="F10" s="202" t="s">
        <v>322</v>
      </c>
      <c r="J10" s="210"/>
    </row>
    <row r="11" spans="1:10" ht="15">
      <c r="A11" s="203" t="s">
        <v>83</v>
      </c>
      <c r="B11" s="204" t="s">
        <v>181</v>
      </c>
      <c r="C11" s="205">
        <v>545200</v>
      </c>
      <c r="D11" s="206">
        <v>25091</v>
      </c>
      <c r="E11" s="209">
        <f>SUM(E10:E10)</f>
        <v>0</v>
      </c>
      <c r="F11" s="209">
        <f>SUM(F10:F10)</f>
        <v>0</v>
      </c>
      <c r="J11" s="210"/>
    </row>
    <row r="12" spans="1:10" ht="15">
      <c r="A12" s="464" t="s">
        <v>302</v>
      </c>
      <c r="B12" s="207" t="s">
        <v>177</v>
      </c>
      <c r="C12" s="208">
        <f>SUM(C11:C11)</f>
        <v>545200</v>
      </c>
      <c r="D12" s="209">
        <f>SUM(D11:D11)</f>
        <v>25091</v>
      </c>
      <c r="E12" s="209">
        <f>SUM(E11:E11)</f>
        <v>0</v>
      </c>
      <c r="F12" s="209">
        <f>SUM(F11:F11)</f>
        <v>0</v>
      </c>
      <c r="J12" s="210"/>
    </row>
  </sheetData>
  <mergeCells count="3">
    <mergeCell ref="A6:F6"/>
    <mergeCell ref="A8:F8"/>
    <mergeCell ref="E1:F4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topLeftCell="A2" zoomScaleNormal="100" workbookViewId="0">
      <selection activeCell="G11" sqref="G11"/>
    </sheetView>
  </sheetViews>
  <sheetFormatPr defaultRowHeight="12.75"/>
  <cols>
    <col min="1" max="1" width="25.85546875" customWidth="1"/>
    <col min="2" max="2" width="43.85546875" customWidth="1"/>
    <col min="3" max="3" width="25.7109375" customWidth="1"/>
  </cols>
  <sheetData>
    <row r="1" spans="1:3" hidden="1"/>
    <row r="2" spans="1:3" ht="18.75">
      <c r="A2" s="211"/>
      <c r="B2" s="212"/>
      <c r="C2" s="775" t="s">
        <v>363</v>
      </c>
    </row>
    <row r="3" spans="1:3" ht="18.75">
      <c r="A3" s="211"/>
      <c r="B3" s="212"/>
      <c r="C3" s="776"/>
    </row>
    <row r="4" spans="1:3" ht="18.75">
      <c r="A4" s="211"/>
      <c r="B4" s="212"/>
      <c r="C4" s="776"/>
    </row>
    <row r="5" spans="1:3" ht="11.25" customHeight="1">
      <c r="A5" s="213"/>
      <c r="B5" s="213"/>
      <c r="C5" s="776"/>
    </row>
    <row r="6" spans="1:3" ht="43.5" customHeight="1">
      <c r="A6" s="213"/>
      <c r="B6" s="213"/>
      <c r="C6" s="776"/>
    </row>
    <row r="7" spans="1:3" ht="18.75">
      <c r="A7" s="777" t="s">
        <v>333</v>
      </c>
      <c r="B7" s="777"/>
      <c r="C7" s="777"/>
    </row>
    <row r="8" spans="1:3" ht="18.75">
      <c r="A8" s="214"/>
      <c r="B8" s="214"/>
      <c r="C8" s="215" t="s">
        <v>0</v>
      </c>
    </row>
    <row r="9" spans="1:3" ht="30">
      <c r="A9" s="216" t="s">
        <v>182</v>
      </c>
      <c r="B9" s="217" t="s">
        <v>153</v>
      </c>
      <c r="C9" s="216" t="s">
        <v>334</v>
      </c>
    </row>
    <row r="10" spans="1:3" ht="15">
      <c r="A10" s="218">
        <v>1</v>
      </c>
      <c r="B10" s="218">
        <v>2</v>
      </c>
      <c r="C10" s="217">
        <v>3</v>
      </c>
    </row>
    <row r="11" spans="1:3" ht="37.5" customHeight="1">
      <c r="A11" s="219">
        <v>1</v>
      </c>
      <c r="B11" s="220" t="s">
        <v>183</v>
      </c>
      <c r="C11" s="221">
        <f>C12+C13</f>
        <v>1950.2</v>
      </c>
    </row>
    <row r="12" spans="1:3" ht="64.5" customHeight="1">
      <c r="A12" s="222" t="s">
        <v>184</v>
      </c>
      <c r="B12" s="223" t="s">
        <v>185</v>
      </c>
      <c r="C12" s="224">
        <v>1495.2</v>
      </c>
    </row>
    <row r="13" spans="1:3" ht="60.75" customHeight="1">
      <c r="A13" s="222" t="s">
        <v>186</v>
      </c>
      <c r="B13" s="225" t="s">
        <v>187</v>
      </c>
      <c r="C13" s="224">
        <v>455</v>
      </c>
    </row>
    <row r="14" spans="1:3" ht="45" customHeight="1">
      <c r="A14" s="222" t="s">
        <v>188</v>
      </c>
      <c r="B14" s="225" t="s">
        <v>189</v>
      </c>
      <c r="C14" s="224"/>
    </row>
    <row r="15" spans="1:3" ht="18.75" customHeight="1">
      <c r="A15" s="226" t="s">
        <v>190</v>
      </c>
      <c r="B15" s="225" t="s">
        <v>191</v>
      </c>
      <c r="C15" s="224"/>
    </row>
    <row r="16" spans="1:3" ht="15">
      <c r="A16" s="226"/>
      <c r="B16" s="225" t="s">
        <v>192</v>
      </c>
      <c r="C16" s="224"/>
    </row>
    <row r="17" spans="1:3" ht="18" customHeight="1">
      <c r="A17" s="226"/>
      <c r="B17" s="225" t="s">
        <v>193</v>
      </c>
      <c r="C17" s="224"/>
    </row>
    <row r="18" spans="1:3" ht="23.25" customHeight="1">
      <c r="A18" s="226" t="s">
        <v>194</v>
      </c>
      <c r="B18" s="225" t="s">
        <v>195</v>
      </c>
      <c r="C18" s="224"/>
    </row>
    <row r="19" spans="1:3" ht="24" customHeight="1">
      <c r="A19" s="226"/>
      <c r="B19" s="225" t="s">
        <v>192</v>
      </c>
      <c r="C19" s="224"/>
    </row>
    <row r="20" spans="1:3" ht="20.25" customHeight="1">
      <c r="A20" s="226"/>
      <c r="B20" s="225" t="s">
        <v>196</v>
      </c>
      <c r="C20" s="224"/>
    </row>
    <row r="21" spans="1:3" ht="24" customHeight="1">
      <c r="A21" s="226"/>
      <c r="B21" s="225" t="s">
        <v>197</v>
      </c>
      <c r="C21" s="227"/>
    </row>
    <row r="22" spans="1:3" ht="48" customHeight="1">
      <c r="A22" s="222" t="s">
        <v>198</v>
      </c>
      <c r="B22" s="225" t="s">
        <v>199</v>
      </c>
      <c r="C22" s="224"/>
    </row>
    <row r="23" spans="1:3" ht="60">
      <c r="A23" s="222" t="s">
        <v>200</v>
      </c>
      <c r="B23" s="225" t="s">
        <v>201</v>
      </c>
      <c r="C23" s="227"/>
    </row>
    <row r="24" spans="1:3" ht="15">
      <c r="A24" s="222"/>
      <c r="B24" s="225" t="s">
        <v>202</v>
      </c>
      <c r="C24" s="228"/>
    </row>
    <row r="25" spans="1:3" ht="15">
      <c r="A25" s="222"/>
      <c r="B25" s="225" t="s">
        <v>203</v>
      </c>
      <c r="C25" s="229"/>
    </row>
    <row r="26" spans="1:3" ht="23.25" customHeight="1">
      <c r="A26" s="222"/>
      <c r="B26" s="225" t="s">
        <v>204</v>
      </c>
      <c r="C26" s="230"/>
    </row>
    <row r="27" spans="1:3" ht="23.25" customHeight="1">
      <c r="A27" s="219" t="s">
        <v>205</v>
      </c>
      <c r="B27" s="231" t="s">
        <v>206</v>
      </c>
      <c r="C27" s="232"/>
    </row>
    <row r="28" spans="1:3" ht="56.25" customHeight="1">
      <c r="A28" s="222" t="s">
        <v>207</v>
      </c>
      <c r="B28" s="225" t="s">
        <v>208</v>
      </c>
      <c r="C28" s="233">
        <v>2</v>
      </c>
    </row>
    <row r="29" spans="1:3" ht="62.25" customHeight="1">
      <c r="A29" s="222" t="s">
        <v>209</v>
      </c>
      <c r="B29" s="225" t="s">
        <v>210</v>
      </c>
      <c r="C29" s="233">
        <v>1.5</v>
      </c>
    </row>
    <row r="30" spans="1:3" ht="45">
      <c r="A30" s="222" t="s">
        <v>211</v>
      </c>
      <c r="B30" s="225" t="s">
        <v>212</v>
      </c>
      <c r="C30" s="233"/>
    </row>
    <row r="31" spans="1:3" ht="18" customHeight="1">
      <c r="A31" s="226" t="s">
        <v>213</v>
      </c>
      <c r="B31" s="225" t="s">
        <v>191</v>
      </c>
      <c r="C31" s="233"/>
    </row>
    <row r="32" spans="1:3" ht="15">
      <c r="A32" s="226"/>
      <c r="B32" s="225" t="s">
        <v>192</v>
      </c>
      <c r="C32" s="233"/>
    </row>
    <row r="33" spans="1:3" ht="15">
      <c r="A33" s="226"/>
      <c r="B33" s="225" t="s">
        <v>193</v>
      </c>
      <c r="C33" s="233"/>
    </row>
    <row r="34" spans="1:3" ht="21.75" customHeight="1">
      <c r="A34" s="226" t="s">
        <v>214</v>
      </c>
      <c r="B34" s="225" t="s">
        <v>195</v>
      </c>
      <c r="C34" s="233"/>
    </row>
    <row r="35" spans="1:3" ht="20.25" customHeight="1">
      <c r="A35" s="226"/>
      <c r="B35" s="225" t="s">
        <v>192</v>
      </c>
      <c r="C35" s="233"/>
    </row>
    <row r="36" spans="1:3" ht="23.25" customHeight="1">
      <c r="A36" s="226"/>
      <c r="B36" s="225" t="s">
        <v>196</v>
      </c>
      <c r="C36" s="234"/>
    </row>
    <row r="37" spans="1:3" ht="20.25" customHeight="1">
      <c r="A37" s="226"/>
      <c r="B37" s="225" t="s">
        <v>197</v>
      </c>
      <c r="C37" s="234"/>
    </row>
    <row r="38" spans="1:3" ht="50.25" customHeight="1">
      <c r="A38" s="222" t="s">
        <v>215</v>
      </c>
      <c r="B38" s="235" t="s">
        <v>199</v>
      </c>
      <c r="C38" s="234"/>
    </row>
    <row r="39" spans="1:3" ht="63.75" customHeight="1">
      <c r="A39" s="222" t="s">
        <v>216</v>
      </c>
      <c r="B39" s="235" t="s">
        <v>217</v>
      </c>
      <c r="C39" s="234"/>
    </row>
    <row r="40" spans="1:3" ht="15">
      <c r="A40" s="222"/>
      <c r="B40" s="235" t="s">
        <v>202</v>
      </c>
      <c r="C40" s="234"/>
    </row>
    <row r="41" spans="1:3" ht="21" customHeight="1">
      <c r="A41" s="222"/>
      <c r="B41" s="235" t="s">
        <v>203</v>
      </c>
      <c r="C41" s="234"/>
    </row>
    <row r="42" spans="1:3" ht="24" customHeight="1">
      <c r="A42" s="222"/>
      <c r="B42" s="235" t="s">
        <v>204</v>
      </c>
      <c r="C42" s="234"/>
    </row>
    <row r="43" spans="1:3" ht="57" customHeight="1">
      <c r="A43" s="236">
        <v>3</v>
      </c>
      <c r="B43" s="231" t="s">
        <v>218</v>
      </c>
      <c r="C43" s="237">
        <v>655.7</v>
      </c>
    </row>
  </sheetData>
  <mergeCells count="2">
    <mergeCell ref="A7:C7"/>
    <mergeCell ref="C2:C6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2"/>
  <sheetViews>
    <sheetView topLeftCell="A56" zoomScaleNormal="100" workbookViewId="0">
      <selection activeCell="D1" sqref="D1:E5"/>
    </sheetView>
  </sheetViews>
  <sheetFormatPr defaultRowHeight="12.75"/>
  <cols>
    <col min="1" max="1" width="33.85546875" customWidth="1"/>
    <col min="2" max="2" width="49.140625" customWidth="1"/>
    <col min="3" max="3" width="15.28515625" customWidth="1"/>
    <col min="4" max="4" width="15.5703125" customWidth="1"/>
    <col min="5" max="5" width="18" customWidth="1"/>
  </cols>
  <sheetData>
    <row r="1" spans="1:5">
      <c r="A1" s="29"/>
      <c r="B1" s="29"/>
      <c r="C1" s="29"/>
      <c r="D1" s="512" t="s">
        <v>354</v>
      </c>
      <c r="E1" s="512"/>
    </row>
    <row r="2" spans="1:5" ht="25.5" customHeight="1">
      <c r="A2" s="29"/>
      <c r="B2" s="29"/>
      <c r="C2" s="29"/>
      <c r="D2" s="512"/>
      <c r="E2" s="512"/>
    </row>
    <row r="3" spans="1:5" ht="51" customHeight="1">
      <c r="A3" s="29"/>
      <c r="B3" s="29"/>
      <c r="C3" s="29"/>
      <c r="D3" s="512"/>
      <c r="E3" s="512"/>
    </row>
    <row r="4" spans="1:5" ht="15.75" customHeight="1">
      <c r="A4" s="29"/>
      <c r="B4" s="29"/>
      <c r="C4" s="29"/>
      <c r="D4" s="512"/>
      <c r="E4" s="512"/>
    </row>
    <row r="5" spans="1:5">
      <c r="A5" s="29"/>
      <c r="B5" s="29"/>
      <c r="C5" s="29"/>
      <c r="D5" s="512"/>
      <c r="E5" s="512"/>
    </row>
    <row r="6" spans="1:5" ht="37.5" customHeight="1">
      <c r="A6" s="510" t="s">
        <v>345</v>
      </c>
      <c r="B6" s="511"/>
      <c r="C6" s="511"/>
      <c r="D6" s="511"/>
      <c r="E6" s="511"/>
    </row>
    <row r="7" spans="1:5" ht="13.5" thickBot="1">
      <c r="A7" s="29"/>
      <c r="B7" s="29"/>
      <c r="C7" s="29"/>
      <c r="D7" s="29"/>
      <c r="E7" s="30" t="s">
        <v>0</v>
      </c>
    </row>
    <row r="8" spans="1:5" ht="29.25" thickBot="1">
      <c r="A8" s="135" t="s">
        <v>155</v>
      </c>
      <c r="B8" s="135" t="s">
        <v>156</v>
      </c>
      <c r="C8" s="136">
        <v>2025</v>
      </c>
      <c r="D8" s="136">
        <v>2026</v>
      </c>
      <c r="E8" s="137">
        <v>2027</v>
      </c>
    </row>
    <row r="9" spans="1:5" ht="15" customHeight="1">
      <c r="A9" s="246">
        <v>1</v>
      </c>
      <c r="B9" s="258">
        <v>2</v>
      </c>
      <c r="C9" s="259">
        <v>3</v>
      </c>
      <c r="D9" s="259" t="s">
        <v>40</v>
      </c>
      <c r="E9" s="260">
        <v>5</v>
      </c>
    </row>
    <row r="10" spans="1:5" ht="21" customHeight="1">
      <c r="A10" s="247" t="s">
        <v>41</v>
      </c>
      <c r="B10" s="138" t="s">
        <v>157</v>
      </c>
      <c r="C10" s="139">
        <f>C11+C53</f>
        <v>7483441.2000000002</v>
      </c>
      <c r="D10" s="139">
        <f>D11+D53</f>
        <v>5369990.2599999998</v>
      </c>
      <c r="E10" s="261">
        <f>E11+E53</f>
        <v>5732171.1099999994</v>
      </c>
    </row>
    <row r="11" spans="1:5" ht="15" customHeight="1">
      <c r="A11" s="248" t="s">
        <v>43</v>
      </c>
      <c r="B11" s="238" t="s">
        <v>42</v>
      </c>
      <c r="C11" s="239">
        <f>C12+C19+C29+C37+C49</f>
        <v>1743000</v>
      </c>
      <c r="D11" s="239">
        <f>D12+D19+D29+D37</f>
        <v>1800000</v>
      </c>
      <c r="E11" s="262">
        <f>E12+E19+E29+E37</f>
        <v>2101000</v>
      </c>
    </row>
    <row r="12" spans="1:5" ht="15.75" customHeight="1">
      <c r="A12" s="248" t="s">
        <v>45</v>
      </c>
      <c r="B12" s="238" t="s">
        <v>44</v>
      </c>
      <c r="C12" s="240">
        <f>C13</f>
        <v>240000</v>
      </c>
      <c r="D12" s="240">
        <f>D13</f>
        <v>256000</v>
      </c>
      <c r="E12" s="263">
        <f>E13</f>
        <v>273000</v>
      </c>
    </row>
    <row r="13" spans="1:5" ht="15" customHeight="1">
      <c r="A13" s="249" t="s">
        <v>47</v>
      </c>
      <c r="B13" s="140" t="s">
        <v>46</v>
      </c>
      <c r="C13" s="141">
        <f>C14+C18</f>
        <v>240000</v>
      </c>
      <c r="D13" s="141">
        <f>D14+D18</f>
        <v>256000</v>
      </c>
      <c r="E13" s="142">
        <f>E14+E18</f>
        <v>273000</v>
      </c>
    </row>
    <row r="14" spans="1:5" ht="12" customHeight="1">
      <c r="A14" s="249" t="s">
        <v>49</v>
      </c>
      <c r="B14" s="140" t="s">
        <v>48</v>
      </c>
      <c r="C14" s="141">
        <f>C15</f>
        <v>221000</v>
      </c>
      <c r="D14" s="141">
        <f>D15</f>
        <v>236000</v>
      </c>
      <c r="E14" s="142">
        <f>E15</f>
        <v>252000</v>
      </c>
    </row>
    <row r="15" spans="1:5" ht="69" customHeight="1">
      <c r="A15" s="250">
        <v>1.8210102010011002E+17</v>
      </c>
      <c r="B15" s="140" t="s">
        <v>239</v>
      </c>
      <c r="C15" s="141">
        <v>221000</v>
      </c>
      <c r="D15" s="141">
        <v>236000</v>
      </c>
      <c r="E15" s="142">
        <v>252000</v>
      </c>
    </row>
    <row r="16" spans="1:5" ht="2.25" customHeight="1">
      <c r="A16" s="249" t="s">
        <v>134</v>
      </c>
      <c r="B16" s="140" t="s">
        <v>133</v>
      </c>
      <c r="C16" s="141">
        <f>C17</f>
        <v>19000</v>
      </c>
      <c r="D16" s="141">
        <f>D17</f>
        <v>20000</v>
      </c>
      <c r="E16" s="142">
        <f>E17</f>
        <v>21000</v>
      </c>
    </row>
    <row r="17" spans="1:5" ht="78.75">
      <c r="A17" s="311">
        <v>1.01020200100001E+16</v>
      </c>
      <c r="B17" s="140" t="s">
        <v>330</v>
      </c>
      <c r="C17" s="141">
        <v>19000</v>
      </c>
      <c r="D17" s="141">
        <v>20000</v>
      </c>
      <c r="E17" s="142">
        <v>21000</v>
      </c>
    </row>
    <row r="18" spans="1:5" ht="81.75" customHeight="1">
      <c r="A18" s="311">
        <v>1.8210102020011E+19</v>
      </c>
      <c r="B18" s="140" t="s">
        <v>330</v>
      </c>
      <c r="C18" s="141">
        <v>19000</v>
      </c>
      <c r="D18" s="141">
        <v>20000</v>
      </c>
      <c r="E18" s="142">
        <v>21000</v>
      </c>
    </row>
    <row r="19" spans="1:5" ht="24" customHeight="1">
      <c r="A19" s="248" t="s">
        <v>51</v>
      </c>
      <c r="B19" s="238" t="s">
        <v>50</v>
      </c>
      <c r="C19" s="240">
        <f>C20</f>
        <v>813000</v>
      </c>
      <c r="D19" s="240">
        <f>D20</f>
        <v>848000</v>
      </c>
      <c r="E19" s="263">
        <f>E20</f>
        <v>1124000</v>
      </c>
    </row>
    <row r="20" spans="1:5" ht="26.25" customHeight="1">
      <c r="A20" s="250" t="s">
        <v>53</v>
      </c>
      <c r="B20" s="140" t="s">
        <v>52</v>
      </c>
      <c r="C20" s="141">
        <f>C21+C23+C26+C27</f>
        <v>813000</v>
      </c>
      <c r="D20" s="141">
        <f>D21+D23+D25+D27</f>
        <v>848000</v>
      </c>
      <c r="E20" s="142">
        <f>E21+E23+E25+E28</f>
        <v>1124000</v>
      </c>
    </row>
    <row r="21" spans="1:5" ht="49.5" customHeight="1">
      <c r="A21" s="250">
        <v>1.821030223001E+17</v>
      </c>
      <c r="B21" s="140" t="s">
        <v>132</v>
      </c>
      <c r="C21" s="141">
        <f>C22</f>
        <v>425000</v>
      </c>
      <c r="D21" s="141">
        <f>D22</f>
        <v>444000</v>
      </c>
      <c r="E21" s="142">
        <f>E22</f>
        <v>587000</v>
      </c>
    </row>
    <row r="22" spans="1:5" ht="71.25" customHeight="1">
      <c r="A22" s="250">
        <v>1.821030223101E+17</v>
      </c>
      <c r="B22" s="140" t="s">
        <v>131</v>
      </c>
      <c r="C22" s="141">
        <v>425000</v>
      </c>
      <c r="D22" s="141">
        <v>444000</v>
      </c>
      <c r="E22" s="142">
        <v>587000</v>
      </c>
    </row>
    <row r="23" spans="1:5" ht="56.25" customHeight="1">
      <c r="A23" s="250">
        <v>1.821030224001E+17</v>
      </c>
      <c r="B23" s="140" t="s">
        <v>130</v>
      </c>
      <c r="C23" s="141">
        <f>C24</f>
        <v>2000</v>
      </c>
      <c r="D23" s="141">
        <f>D24</f>
        <v>2000</v>
      </c>
      <c r="E23" s="142">
        <f>E24</f>
        <v>3000</v>
      </c>
    </row>
    <row r="24" spans="1:5" ht="79.5" customHeight="1">
      <c r="A24" s="250">
        <v>1.821030224101E+17</v>
      </c>
      <c r="B24" s="140" t="s">
        <v>129</v>
      </c>
      <c r="C24" s="141">
        <v>2000</v>
      </c>
      <c r="D24" s="141">
        <v>2000</v>
      </c>
      <c r="E24" s="142">
        <v>3000</v>
      </c>
    </row>
    <row r="25" spans="1:5" ht="48" customHeight="1">
      <c r="A25" s="250">
        <v>1.821030225001E+17</v>
      </c>
      <c r="B25" s="140" t="s">
        <v>54</v>
      </c>
      <c r="C25" s="141">
        <f>C26</f>
        <v>429000</v>
      </c>
      <c r="D25" s="141">
        <f>D26</f>
        <v>446000</v>
      </c>
      <c r="E25" s="142">
        <f>E26</f>
        <v>590000</v>
      </c>
    </row>
    <row r="26" spans="1:5" ht="70.5" customHeight="1">
      <c r="A26" s="250">
        <v>1.821030225101E+17</v>
      </c>
      <c r="B26" s="140" t="s">
        <v>128</v>
      </c>
      <c r="C26" s="141">
        <v>429000</v>
      </c>
      <c r="D26" s="141">
        <v>446000</v>
      </c>
      <c r="E26" s="142">
        <v>590000</v>
      </c>
    </row>
    <row r="27" spans="1:5" ht="46.5" customHeight="1">
      <c r="A27" s="250">
        <v>1.821030226001E+17</v>
      </c>
      <c r="B27" s="140" t="s">
        <v>127</v>
      </c>
      <c r="C27" s="141">
        <f>C28</f>
        <v>-43000</v>
      </c>
      <c r="D27" s="141">
        <f>D28</f>
        <v>-44000</v>
      </c>
      <c r="E27" s="142">
        <f>E28</f>
        <v>-56000</v>
      </c>
    </row>
    <row r="28" spans="1:5" ht="71.25" customHeight="1">
      <c r="A28" s="250">
        <v>1.821030226101E+17</v>
      </c>
      <c r="B28" s="140" t="s">
        <v>126</v>
      </c>
      <c r="C28" s="141">
        <v>-43000</v>
      </c>
      <c r="D28" s="141">
        <v>-44000</v>
      </c>
      <c r="E28" s="142">
        <v>-56000</v>
      </c>
    </row>
    <row r="29" spans="1:5" ht="17.25" customHeight="1">
      <c r="A29" s="248" t="s">
        <v>56</v>
      </c>
      <c r="B29" s="238" t="s">
        <v>55</v>
      </c>
      <c r="C29" s="240">
        <f>C32+C34</f>
        <v>40000</v>
      </c>
      <c r="D29" s="240">
        <f>D32+D34</f>
        <v>40000</v>
      </c>
      <c r="E29" s="263">
        <f>E32+E34</f>
        <v>40000</v>
      </c>
    </row>
    <row r="30" spans="1:5" ht="36" customHeight="1">
      <c r="A30" s="249" t="s">
        <v>82</v>
      </c>
      <c r="B30" s="140" t="s">
        <v>124</v>
      </c>
      <c r="C30" s="141">
        <v>0</v>
      </c>
      <c r="D30" s="141">
        <v>0</v>
      </c>
      <c r="E30" s="142">
        <v>0</v>
      </c>
    </row>
    <row r="31" spans="1:5" ht="35.25" customHeight="1">
      <c r="A31" s="249" t="s">
        <v>240</v>
      </c>
      <c r="B31" s="140" t="s">
        <v>124</v>
      </c>
      <c r="C31" s="141">
        <v>0</v>
      </c>
      <c r="D31" s="141">
        <v>0</v>
      </c>
      <c r="E31" s="142">
        <v>0</v>
      </c>
    </row>
    <row r="32" spans="1:5" ht="34.5" customHeight="1">
      <c r="A32" s="249" t="s">
        <v>125</v>
      </c>
      <c r="B32" s="140" t="s">
        <v>124</v>
      </c>
      <c r="C32" s="141">
        <v>0</v>
      </c>
      <c r="D32" s="141">
        <v>0</v>
      </c>
      <c r="E32" s="142">
        <v>0</v>
      </c>
    </row>
    <row r="33" spans="1:5" ht="72" customHeight="1">
      <c r="A33" s="250">
        <v>1.8210501021011002E+17</v>
      </c>
      <c r="B33" s="140" t="s">
        <v>241</v>
      </c>
      <c r="C33" s="141">
        <v>0</v>
      </c>
      <c r="D33" s="141">
        <v>0</v>
      </c>
      <c r="E33" s="142">
        <v>0</v>
      </c>
    </row>
    <row r="34" spans="1:5" ht="14.25" customHeight="1">
      <c r="A34" s="249" t="s">
        <v>58</v>
      </c>
      <c r="B34" s="140" t="s">
        <v>57</v>
      </c>
      <c r="C34" s="141">
        <f t="shared" ref="C34:E35" si="0">C35</f>
        <v>40000</v>
      </c>
      <c r="D34" s="141">
        <f t="shared" si="0"/>
        <v>40000</v>
      </c>
      <c r="E34" s="142">
        <f t="shared" si="0"/>
        <v>40000</v>
      </c>
    </row>
    <row r="35" spans="1:5" ht="15" customHeight="1">
      <c r="A35" s="249" t="s">
        <v>59</v>
      </c>
      <c r="B35" s="140" t="s">
        <v>57</v>
      </c>
      <c r="C35" s="141">
        <f t="shared" si="0"/>
        <v>40000</v>
      </c>
      <c r="D35" s="141">
        <f t="shared" si="0"/>
        <v>40000</v>
      </c>
      <c r="E35" s="142">
        <f t="shared" si="0"/>
        <v>40000</v>
      </c>
    </row>
    <row r="36" spans="1:5" ht="21.75" customHeight="1">
      <c r="A36" s="250">
        <v>1.8210503010011002E+17</v>
      </c>
      <c r="B36" s="140" t="s">
        <v>242</v>
      </c>
      <c r="C36" s="141">
        <v>40000</v>
      </c>
      <c r="D36" s="141">
        <v>40000</v>
      </c>
      <c r="E36" s="142">
        <v>40000</v>
      </c>
    </row>
    <row r="37" spans="1:5" ht="14.25" customHeight="1">
      <c r="A37" s="248" t="s">
        <v>61</v>
      </c>
      <c r="B37" s="238" t="s">
        <v>60</v>
      </c>
      <c r="C37" s="240">
        <f>C38+C41</f>
        <v>650000</v>
      </c>
      <c r="D37" s="240">
        <f>D38+D41</f>
        <v>656000</v>
      </c>
      <c r="E37" s="263">
        <f>E38+E41</f>
        <v>664000</v>
      </c>
    </row>
    <row r="38" spans="1:5" ht="18" customHeight="1">
      <c r="A38" s="249" t="s">
        <v>63</v>
      </c>
      <c r="B38" s="140" t="s">
        <v>62</v>
      </c>
      <c r="C38" s="141">
        <f t="shared" ref="C38:E39" si="1">C39</f>
        <v>58000</v>
      </c>
      <c r="D38" s="141">
        <f t="shared" si="1"/>
        <v>58000</v>
      </c>
      <c r="E38" s="142">
        <f t="shared" si="1"/>
        <v>64000</v>
      </c>
    </row>
    <row r="39" spans="1:5" ht="36.75" customHeight="1">
      <c r="A39" s="249" t="s">
        <v>65</v>
      </c>
      <c r="B39" s="140" t="s">
        <v>64</v>
      </c>
      <c r="C39" s="141">
        <f t="shared" si="1"/>
        <v>58000</v>
      </c>
      <c r="D39" s="141">
        <f t="shared" si="1"/>
        <v>58000</v>
      </c>
      <c r="E39" s="142">
        <f t="shared" si="1"/>
        <v>64000</v>
      </c>
    </row>
    <row r="40" spans="1:5" ht="47.25" customHeight="1">
      <c r="A40" s="251">
        <v>1.8210601030100998E+17</v>
      </c>
      <c r="B40" s="140" t="s">
        <v>243</v>
      </c>
      <c r="C40" s="141">
        <v>58000</v>
      </c>
      <c r="D40" s="141">
        <v>58000</v>
      </c>
      <c r="E40" s="142">
        <v>64000</v>
      </c>
    </row>
    <row r="41" spans="1:5" ht="13.5" customHeight="1">
      <c r="A41" s="249" t="s">
        <v>67</v>
      </c>
      <c r="B41" s="140" t="s">
        <v>66</v>
      </c>
      <c r="C41" s="141">
        <f>C42+C45</f>
        <v>592000</v>
      </c>
      <c r="D41" s="141">
        <f>D43+D45</f>
        <v>598000</v>
      </c>
      <c r="E41" s="142">
        <f>E42+E45</f>
        <v>600000</v>
      </c>
    </row>
    <row r="42" spans="1:5" ht="13.5" customHeight="1">
      <c r="A42" s="249" t="s">
        <v>244</v>
      </c>
      <c r="B42" s="140" t="s">
        <v>245</v>
      </c>
      <c r="C42" s="141">
        <f t="shared" ref="C42:E43" si="2">C43</f>
        <v>6000</v>
      </c>
      <c r="D42" s="141">
        <f t="shared" si="2"/>
        <v>6000</v>
      </c>
      <c r="E42" s="142">
        <f t="shared" si="2"/>
        <v>2000</v>
      </c>
    </row>
    <row r="43" spans="1:5" ht="27.75" customHeight="1">
      <c r="A43" s="249" t="s">
        <v>246</v>
      </c>
      <c r="B43" s="140" t="s">
        <v>247</v>
      </c>
      <c r="C43" s="141">
        <f t="shared" si="2"/>
        <v>6000</v>
      </c>
      <c r="D43" s="141">
        <f t="shared" si="2"/>
        <v>6000</v>
      </c>
      <c r="E43" s="142">
        <f t="shared" si="2"/>
        <v>2000</v>
      </c>
    </row>
    <row r="44" spans="1:5" ht="48" customHeight="1">
      <c r="A44" s="252">
        <v>1.8210606033101001E+19</v>
      </c>
      <c r="B44" s="140" t="s">
        <v>248</v>
      </c>
      <c r="C44" s="141">
        <v>6000</v>
      </c>
      <c r="D44" s="141">
        <v>6000</v>
      </c>
      <c r="E44" s="142">
        <v>2000</v>
      </c>
    </row>
    <row r="45" spans="1:5" ht="14.25" customHeight="1">
      <c r="A45" s="249" t="s">
        <v>67</v>
      </c>
      <c r="B45" s="140" t="s">
        <v>66</v>
      </c>
      <c r="C45" s="141">
        <f t="shared" ref="C45:E46" si="3">C46</f>
        <v>586000</v>
      </c>
      <c r="D45" s="141">
        <f t="shared" si="3"/>
        <v>592000</v>
      </c>
      <c r="E45" s="142">
        <f t="shared" si="3"/>
        <v>598000</v>
      </c>
    </row>
    <row r="46" spans="1:5" ht="15.75" customHeight="1">
      <c r="A46" s="249" t="s">
        <v>69</v>
      </c>
      <c r="B46" s="140" t="s">
        <v>68</v>
      </c>
      <c r="C46" s="141">
        <f t="shared" si="3"/>
        <v>586000</v>
      </c>
      <c r="D46" s="141">
        <f t="shared" si="3"/>
        <v>592000</v>
      </c>
      <c r="E46" s="142">
        <f t="shared" si="3"/>
        <v>598000</v>
      </c>
    </row>
    <row r="47" spans="1:5" ht="27.75" customHeight="1">
      <c r="A47" s="249" t="s">
        <v>71</v>
      </c>
      <c r="B47" s="140" t="s">
        <v>70</v>
      </c>
      <c r="C47" s="141">
        <f>C48</f>
        <v>586000</v>
      </c>
      <c r="D47" s="141">
        <f>D48</f>
        <v>592000</v>
      </c>
      <c r="E47" s="142">
        <f>E48</f>
        <v>598000</v>
      </c>
    </row>
    <row r="48" spans="1:5" ht="46.5" customHeight="1">
      <c r="A48" s="252">
        <v>1.8210606043100998E+17</v>
      </c>
      <c r="B48" s="140" t="s">
        <v>72</v>
      </c>
      <c r="C48" s="141">
        <v>586000</v>
      </c>
      <c r="D48" s="141">
        <v>592000</v>
      </c>
      <c r="E48" s="142">
        <v>598000</v>
      </c>
    </row>
    <row r="49" spans="1:5" ht="17.25" hidden="1" customHeight="1">
      <c r="A49" s="253">
        <v>0</v>
      </c>
      <c r="B49" s="238" t="s">
        <v>149</v>
      </c>
      <c r="C49" s="240">
        <f t="shared" ref="C49:E51" si="4">C50</f>
        <v>0</v>
      </c>
      <c r="D49" s="240">
        <f t="shared" si="4"/>
        <v>0</v>
      </c>
      <c r="E49" s="263">
        <f t="shared" si="4"/>
        <v>0</v>
      </c>
    </row>
    <row r="50" spans="1:5" ht="15" hidden="1" customHeight="1">
      <c r="A50" s="254">
        <v>0</v>
      </c>
      <c r="B50" s="140" t="s">
        <v>148</v>
      </c>
      <c r="C50" s="141">
        <f t="shared" si="4"/>
        <v>0</v>
      </c>
      <c r="D50" s="141">
        <f t="shared" si="4"/>
        <v>0</v>
      </c>
      <c r="E50" s="142">
        <f t="shared" si="4"/>
        <v>0</v>
      </c>
    </row>
    <row r="51" spans="1:5" ht="18.75" hidden="1" customHeight="1">
      <c r="A51" s="312">
        <v>1.24117150301E+17</v>
      </c>
      <c r="B51" s="140" t="s">
        <v>146</v>
      </c>
      <c r="C51" s="141">
        <f t="shared" si="4"/>
        <v>0</v>
      </c>
      <c r="D51" s="141">
        <f t="shared" si="4"/>
        <v>0</v>
      </c>
      <c r="E51" s="142">
        <f t="shared" si="4"/>
        <v>0</v>
      </c>
    </row>
    <row r="52" spans="1:5" ht="25.5" hidden="1" customHeight="1">
      <c r="A52" s="313">
        <v>0</v>
      </c>
      <c r="B52" s="140" t="s">
        <v>147</v>
      </c>
      <c r="C52" s="141">
        <v>0</v>
      </c>
      <c r="D52" s="141">
        <v>0</v>
      </c>
      <c r="E52" s="142">
        <v>0</v>
      </c>
    </row>
    <row r="53" spans="1:5" ht="19.5" customHeight="1">
      <c r="A53" s="248" t="s">
        <v>74</v>
      </c>
      <c r="B53" s="238" t="s">
        <v>73</v>
      </c>
      <c r="C53" s="239">
        <f>C54</f>
        <v>5740441.2000000002</v>
      </c>
      <c r="D53" s="239">
        <f>D54</f>
        <v>3569990.26</v>
      </c>
      <c r="E53" s="262">
        <f>E54</f>
        <v>3631171.11</v>
      </c>
    </row>
    <row r="54" spans="1:5" ht="23.25" customHeight="1">
      <c r="A54" s="249" t="s">
        <v>76</v>
      </c>
      <c r="B54" s="140" t="s">
        <v>75</v>
      </c>
      <c r="C54" s="141">
        <f>C55+C68+C70+C64</f>
        <v>5740441.2000000002</v>
      </c>
      <c r="D54" s="141">
        <f>D55+D68+D64+D70</f>
        <v>3569990.26</v>
      </c>
      <c r="E54" s="142">
        <f>E55+E68+E64</f>
        <v>3631171.11</v>
      </c>
    </row>
    <row r="55" spans="1:5" ht="18" customHeight="1">
      <c r="A55" s="249" t="s">
        <v>123</v>
      </c>
      <c r="B55" s="140" t="s">
        <v>77</v>
      </c>
      <c r="C55" s="143">
        <f>C56+C60+C58+C62</f>
        <v>3286000</v>
      </c>
      <c r="D55" s="141">
        <f>D57+D61</f>
        <v>3370000</v>
      </c>
      <c r="E55" s="142">
        <f>E56+E60</f>
        <v>3424000</v>
      </c>
    </row>
    <row r="56" spans="1:5" ht="17.25" customHeight="1">
      <c r="A56" s="249" t="s">
        <v>220</v>
      </c>
      <c r="B56" s="140" t="s">
        <v>78</v>
      </c>
      <c r="C56" s="143">
        <f>C57</f>
        <v>3239000</v>
      </c>
      <c r="D56" s="141">
        <f>D57</f>
        <v>3321000</v>
      </c>
      <c r="E56" s="142">
        <f>E57</f>
        <v>3378000</v>
      </c>
    </row>
    <row r="57" spans="1:5" ht="22.5" customHeight="1">
      <c r="A57" s="255">
        <v>1.24202150011E+17</v>
      </c>
      <c r="B57" s="140" t="s">
        <v>219</v>
      </c>
      <c r="C57" s="143">
        <v>3239000</v>
      </c>
      <c r="D57" s="141">
        <v>3321000</v>
      </c>
      <c r="E57" s="142">
        <v>3378000</v>
      </c>
    </row>
    <row r="58" spans="1:5" ht="24.75" hidden="1" customHeight="1">
      <c r="A58" s="249" t="s">
        <v>249</v>
      </c>
      <c r="B58" s="140" t="s">
        <v>250</v>
      </c>
      <c r="C58" s="143">
        <f>C59</f>
        <v>0</v>
      </c>
      <c r="D58" s="141">
        <f>D59</f>
        <v>0</v>
      </c>
      <c r="E58" s="142">
        <f>E59</f>
        <v>0</v>
      </c>
    </row>
    <row r="59" spans="1:5" ht="24.75" hidden="1" customHeight="1">
      <c r="A59" s="255">
        <v>1.2420215002100001E+19</v>
      </c>
      <c r="B59" s="140" t="s">
        <v>79</v>
      </c>
      <c r="C59" s="143">
        <v>0</v>
      </c>
      <c r="D59" s="141">
        <v>0</v>
      </c>
      <c r="E59" s="142">
        <v>0</v>
      </c>
    </row>
    <row r="60" spans="1:5" ht="36" customHeight="1">
      <c r="A60" s="249" t="s">
        <v>144</v>
      </c>
      <c r="B60" s="140" t="s">
        <v>251</v>
      </c>
      <c r="C60" s="143">
        <f>C61</f>
        <v>47000</v>
      </c>
      <c r="D60" s="141">
        <v>49000</v>
      </c>
      <c r="E60" s="142">
        <f>E61</f>
        <v>46000</v>
      </c>
    </row>
    <row r="61" spans="1:5" ht="24" customHeight="1">
      <c r="A61" s="255">
        <v>1.24202160011E+17</v>
      </c>
      <c r="B61" s="140" t="s">
        <v>145</v>
      </c>
      <c r="C61" s="143">
        <v>47000</v>
      </c>
      <c r="D61" s="141">
        <v>49000</v>
      </c>
      <c r="E61" s="142">
        <v>46000</v>
      </c>
    </row>
    <row r="62" spans="1:5" ht="14.25" hidden="1" customHeight="1">
      <c r="A62" s="248" t="s">
        <v>290</v>
      </c>
      <c r="B62" s="465" t="s">
        <v>291</v>
      </c>
      <c r="C62" s="240">
        <f>C63</f>
        <v>0</v>
      </c>
      <c r="D62" s="240">
        <v>0</v>
      </c>
      <c r="E62" s="263">
        <v>0</v>
      </c>
    </row>
    <row r="63" spans="1:5" ht="16.5" hidden="1" customHeight="1">
      <c r="A63" s="255">
        <v>2.3920219999E+17</v>
      </c>
      <c r="B63" s="314" t="s">
        <v>292</v>
      </c>
      <c r="C63" s="143">
        <v>0</v>
      </c>
      <c r="D63" s="141">
        <v>0</v>
      </c>
      <c r="E63" s="142">
        <v>0</v>
      </c>
    </row>
    <row r="64" spans="1:5" ht="27" customHeight="1">
      <c r="A64" s="248" t="s">
        <v>252</v>
      </c>
      <c r="B64" s="238" t="s">
        <v>222</v>
      </c>
      <c r="C64" s="240">
        <f t="shared" ref="C64:E65" si="5">C65</f>
        <v>2035400</v>
      </c>
      <c r="D64" s="240">
        <f t="shared" si="5"/>
        <v>0</v>
      </c>
      <c r="E64" s="263">
        <f t="shared" si="5"/>
        <v>0</v>
      </c>
    </row>
    <row r="65" spans="1:5" ht="60" customHeight="1">
      <c r="A65" s="466" t="s">
        <v>309</v>
      </c>
      <c r="B65" s="140" t="s">
        <v>310</v>
      </c>
      <c r="C65" s="141">
        <v>2035400</v>
      </c>
      <c r="D65" s="141">
        <v>0</v>
      </c>
      <c r="E65" s="142">
        <f t="shared" si="5"/>
        <v>0</v>
      </c>
    </row>
    <row r="66" spans="1:5" ht="61.5" customHeight="1">
      <c r="A66" s="255">
        <v>1.24202202161E+17</v>
      </c>
      <c r="B66" s="140" t="s">
        <v>311</v>
      </c>
      <c r="C66" s="141">
        <v>2035400</v>
      </c>
      <c r="D66" s="141">
        <v>0</v>
      </c>
      <c r="E66" s="142">
        <v>0</v>
      </c>
    </row>
    <row r="67" spans="1:5">
      <c r="A67" s="249" t="s">
        <v>253</v>
      </c>
      <c r="B67" s="314" t="s">
        <v>80</v>
      </c>
      <c r="C67" s="141">
        <f>C69</f>
        <v>182841.2</v>
      </c>
      <c r="D67" s="141">
        <f>D69</f>
        <v>199990.26</v>
      </c>
      <c r="E67" s="142">
        <f>E69</f>
        <v>207171.11</v>
      </c>
    </row>
    <row r="68" spans="1:5" ht="33.75">
      <c r="A68" s="249" t="s">
        <v>122</v>
      </c>
      <c r="B68" s="140" t="s">
        <v>254</v>
      </c>
      <c r="C68" s="141">
        <f>C69</f>
        <v>182841.2</v>
      </c>
      <c r="D68" s="141">
        <f>D69</f>
        <v>199990.26</v>
      </c>
      <c r="E68" s="142">
        <f>E69</f>
        <v>207171.11</v>
      </c>
    </row>
    <row r="69" spans="1:5" ht="33.75">
      <c r="A69" s="256">
        <v>1.24202351181E+17</v>
      </c>
      <c r="B69" s="241" t="s">
        <v>255</v>
      </c>
      <c r="C69" s="242">
        <v>182841.2</v>
      </c>
      <c r="D69" s="242">
        <v>199990.26</v>
      </c>
      <c r="E69" s="243">
        <v>207171.11</v>
      </c>
    </row>
    <row r="70" spans="1:5">
      <c r="A70" s="256" t="s">
        <v>229</v>
      </c>
      <c r="B70" s="244" t="s">
        <v>81</v>
      </c>
      <c r="C70" s="245">
        <f>C71</f>
        <v>236200</v>
      </c>
      <c r="D70" s="245">
        <v>0</v>
      </c>
      <c r="E70" s="245">
        <v>0</v>
      </c>
    </row>
    <row r="71" spans="1:5">
      <c r="A71" s="256" t="s">
        <v>230</v>
      </c>
      <c r="B71" s="244" t="s">
        <v>231</v>
      </c>
      <c r="C71" s="315">
        <f>C72</f>
        <v>236200</v>
      </c>
      <c r="D71" s="245">
        <v>0</v>
      </c>
      <c r="E71" s="245">
        <v>0</v>
      </c>
    </row>
    <row r="72" spans="1:5" ht="23.25" thickBot="1">
      <c r="A72" s="257">
        <v>1.24202499991E+17</v>
      </c>
      <c r="B72" s="264" t="s">
        <v>232</v>
      </c>
      <c r="C72" s="265">
        <v>236200</v>
      </c>
      <c r="D72" s="265">
        <v>0</v>
      </c>
      <c r="E72" s="265">
        <v>0</v>
      </c>
    </row>
  </sheetData>
  <mergeCells count="2">
    <mergeCell ref="A6:E6"/>
    <mergeCell ref="D1:E5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0"/>
  <sheetViews>
    <sheetView topLeftCell="A18" zoomScale="90" zoomScaleNormal="90" workbookViewId="0">
      <selection activeCell="H5" sqref="H5"/>
    </sheetView>
  </sheetViews>
  <sheetFormatPr defaultRowHeight="12.75"/>
  <cols>
    <col min="1" max="1" width="72.140625" customWidth="1"/>
    <col min="2" max="3" width="11.140625" customWidth="1"/>
    <col min="4" max="4" width="19" customWidth="1"/>
    <col min="5" max="5" width="16" hidden="1" customWidth="1"/>
    <col min="6" max="6" width="18.5703125" customWidth="1"/>
    <col min="7" max="7" width="20.42578125" customWidth="1"/>
  </cols>
  <sheetData>
    <row r="1" spans="1:7" ht="18.75">
      <c r="A1" s="1" t="s">
        <v>19</v>
      </c>
      <c r="D1" s="517" t="s">
        <v>355</v>
      </c>
      <c r="E1" s="517"/>
      <c r="F1" s="517"/>
    </row>
    <row r="2" spans="1:7" ht="18.75">
      <c r="A2" s="1" t="s">
        <v>20</v>
      </c>
      <c r="D2" s="517"/>
      <c r="E2" s="517"/>
      <c r="F2" s="517"/>
    </row>
    <row r="3" spans="1:7" ht="97.5" customHeight="1">
      <c r="A3" s="1"/>
      <c r="D3" s="517"/>
      <c r="E3" s="517"/>
      <c r="F3" s="517"/>
    </row>
    <row r="4" spans="1:7" ht="43.5" customHeight="1">
      <c r="A4" s="513" t="s">
        <v>350</v>
      </c>
      <c r="B4" s="514"/>
      <c r="C4" s="514"/>
      <c r="D4" s="514"/>
      <c r="E4" s="514"/>
      <c r="F4" s="509"/>
      <c r="G4" s="509"/>
    </row>
    <row r="5" spans="1:7" ht="20.25" customHeight="1">
      <c r="A5" s="515"/>
      <c r="B5" s="515"/>
      <c r="C5" s="515"/>
      <c r="D5" s="515"/>
      <c r="E5" s="515"/>
      <c r="F5" s="516"/>
      <c r="G5" s="516"/>
    </row>
    <row r="6" spans="1:7" ht="18.75">
      <c r="A6" s="12" t="s">
        <v>158</v>
      </c>
      <c r="B6" s="11" t="s">
        <v>86</v>
      </c>
      <c r="C6" s="11" t="s">
        <v>87</v>
      </c>
      <c r="D6" s="462">
        <v>2025</v>
      </c>
      <c r="E6" s="463">
        <v>2025</v>
      </c>
      <c r="F6" s="462">
        <v>2026</v>
      </c>
      <c r="G6" s="463">
        <v>2027</v>
      </c>
    </row>
    <row r="7" spans="1:7" ht="18.75">
      <c r="A7" s="12" t="s">
        <v>329</v>
      </c>
      <c r="B7" s="11">
        <v>0</v>
      </c>
      <c r="C7" s="11">
        <v>0</v>
      </c>
      <c r="D7" s="503">
        <v>0</v>
      </c>
      <c r="E7" s="504"/>
      <c r="F7" s="462">
        <v>129250</v>
      </c>
      <c r="G7" s="463">
        <v>276250</v>
      </c>
    </row>
    <row r="8" spans="1:7" ht="18.75">
      <c r="A8" s="14" t="s">
        <v>21</v>
      </c>
      <c r="B8" s="13" t="s">
        <v>159</v>
      </c>
      <c r="C8" s="13" t="s">
        <v>160</v>
      </c>
      <c r="D8" s="360">
        <f>D9+D10+D11+D17+D16+D15</f>
        <v>2644781.1</v>
      </c>
      <c r="E8" s="360" t="e">
        <f>E9+#REF!+E10+E11+#REF!</f>
        <v>#REF!</v>
      </c>
      <c r="F8" s="361">
        <f>F9+F10+F11+F17+F16</f>
        <v>2452249.2999999998</v>
      </c>
      <c r="G8" s="361">
        <f>G9+G10+G17+G11+G16</f>
        <v>2307949.65</v>
      </c>
    </row>
    <row r="9" spans="1:7" ht="37.5">
      <c r="A9" s="16" t="s">
        <v>22</v>
      </c>
      <c r="B9" s="15" t="s">
        <v>159</v>
      </c>
      <c r="C9" s="15" t="s">
        <v>161</v>
      </c>
      <c r="D9" s="362">
        <f>'Прил 5'!Q17</f>
        <v>927200</v>
      </c>
      <c r="E9" s="362"/>
      <c r="F9" s="362">
        <f>'Прил 5'!R12</f>
        <v>927200</v>
      </c>
      <c r="G9" s="363">
        <f>'Прил 5'!S12</f>
        <v>927200</v>
      </c>
    </row>
    <row r="10" spans="1:7" ht="75">
      <c r="A10" s="16" t="s">
        <v>23</v>
      </c>
      <c r="B10" s="15" t="s">
        <v>159</v>
      </c>
      <c r="C10" s="15" t="s">
        <v>162</v>
      </c>
      <c r="D10" s="362">
        <f>'Прил 5'!Q20</f>
        <v>1557288.1</v>
      </c>
      <c r="E10" s="362"/>
      <c r="F10" s="362">
        <f>'Прил 5'!R20</f>
        <v>1491056.2999999998</v>
      </c>
      <c r="G10" s="363">
        <f>'Прил 5'!S20</f>
        <v>1346756.65</v>
      </c>
    </row>
    <row r="11" spans="1:7" ht="56.25">
      <c r="A11" s="16" t="s">
        <v>346</v>
      </c>
      <c r="B11" s="15" t="s">
        <v>159</v>
      </c>
      <c r="C11" s="15" t="s">
        <v>163</v>
      </c>
      <c r="D11" s="362">
        <f>'Прил 5'!Q42</f>
        <v>27993</v>
      </c>
      <c r="E11" s="364"/>
      <c r="F11" s="365">
        <f>'Прил 5'!R42</f>
        <v>27993</v>
      </c>
      <c r="G11" s="366">
        <f>'Прил 5'!S42</f>
        <v>27993</v>
      </c>
    </row>
    <row r="12" spans="1:7" ht="18.75" hidden="1">
      <c r="A12" s="17" t="s">
        <v>24</v>
      </c>
      <c r="B12" s="15" t="s">
        <v>34</v>
      </c>
      <c r="C12" s="15" t="s">
        <v>34</v>
      </c>
      <c r="D12" s="362"/>
      <c r="E12" s="362"/>
      <c r="F12" s="365"/>
      <c r="G12" s="366"/>
    </row>
    <row r="13" spans="1:7" ht="18.75" hidden="1">
      <c r="A13" s="14" t="s">
        <v>26</v>
      </c>
      <c r="B13" s="13" t="s">
        <v>25</v>
      </c>
      <c r="C13" s="13" t="s">
        <v>25</v>
      </c>
      <c r="D13" s="361"/>
      <c r="E13" s="361"/>
      <c r="F13" s="365"/>
      <c r="G13" s="366"/>
    </row>
    <row r="14" spans="1:7" ht="18.75" hidden="1">
      <c r="A14" s="17" t="s">
        <v>28</v>
      </c>
      <c r="B14" s="15" t="s">
        <v>27</v>
      </c>
      <c r="C14" s="15" t="s">
        <v>27</v>
      </c>
      <c r="D14" s="362"/>
      <c r="E14" s="367"/>
      <c r="F14" s="365"/>
      <c r="G14" s="366"/>
    </row>
    <row r="15" spans="1:7" ht="18.75">
      <c r="A15" s="17" t="s">
        <v>335</v>
      </c>
      <c r="B15" s="15" t="s">
        <v>159</v>
      </c>
      <c r="C15" s="15" t="s">
        <v>344</v>
      </c>
      <c r="D15" s="362">
        <v>125800</v>
      </c>
      <c r="E15" s="365"/>
      <c r="F15" s="365">
        <v>0</v>
      </c>
      <c r="G15" s="366">
        <v>0</v>
      </c>
    </row>
    <row r="16" spans="1:7" ht="18.75">
      <c r="A16" s="17" t="s">
        <v>265</v>
      </c>
      <c r="B16" s="15" t="s">
        <v>159</v>
      </c>
      <c r="C16" s="15" t="s">
        <v>275</v>
      </c>
      <c r="D16" s="362">
        <f>'Прил 5'!Q56</f>
        <v>5000</v>
      </c>
      <c r="E16" s="365"/>
      <c r="F16" s="362">
        <f>'Прил 5'!R56</f>
        <v>5000</v>
      </c>
      <c r="G16" s="362">
        <f>'Прил 5'!S56</f>
        <v>5000</v>
      </c>
    </row>
    <row r="17" spans="1:7" ht="18.75">
      <c r="A17" s="16" t="s">
        <v>24</v>
      </c>
      <c r="B17" s="15" t="s">
        <v>159</v>
      </c>
      <c r="C17" s="15" t="s">
        <v>164</v>
      </c>
      <c r="D17" s="362">
        <f>'Прил 5'!Q62</f>
        <v>1500</v>
      </c>
      <c r="E17" s="364"/>
      <c r="F17" s="362">
        <f>'Прил 5'!R62</f>
        <v>1000</v>
      </c>
      <c r="G17" s="362">
        <f>'Прил 5'!S62</f>
        <v>1000</v>
      </c>
    </row>
    <row r="18" spans="1:7" s="27" customFormat="1" ht="18.75">
      <c r="A18" s="19" t="s">
        <v>26</v>
      </c>
      <c r="B18" s="26" t="s">
        <v>161</v>
      </c>
      <c r="C18" s="26" t="s">
        <v>160</v>
      </c>
      <c r="D18" s="361">
        <f>D19</f>
        <v>182841.2</v>
      </c>
      <c r="E18" s="360">
        <f>E19</f>
        <v>0</v>
      </c>
      <c r="F18" s="361">
        <f>F19</f>
        <v>199990.26000000004</v>
      </c>
      <c r="G18" s="368">
        <f>G19</f>
        <v>207171.11</v>
      </c>
    </row>
    <row r="19" spans="1:7" s="24" customFormat="1" ht="18.75">
      <c r="A19" s="25" t="s">
        <v>28</v>
      </c>
      <c r="B19" s="15" t="s">
        <v>161</v>
      </c>
      <c r="C19" s="15" t="s">
        <v>161</v>
      </c>
      <c r="D19" s="362">
        <f>'Прил 5'!Q68</f>
        <v>182841.2</v>
      </c>
      <c r="E19" s="362"/>
      <c r="F19" s="362">
        <f>'Прил 5'!R68</f>
        <v>199990.26000000004</v>
      </c>
      <c r="G19" s="363">
        <f>'Прил 5'!S69</f>
        <v>207171.11</v>
      </c>
    </row>
    <row r="20" spans="1:7" ht="37.5">
      <c r="A20" s="18" t="s">
        <v>29</v>
      </c>
      <c r="B20" s="13" t="s">
        <v>165</v>
      </c>
      <c r="C20" s="13" t="s">
        <v>160</v>
      </c>
      <c r="D20" s="369">
        <f>D21+D22</f>
        <v>92000</v>
      </c>
      <c r="E20" s="369" t="e">
        <f>#REF!+E21</f>
        <v>#REF!</v>
      </c>
      <c r="F20" s="361">
        <f>F21+F22</f>
        <v>92000</v>
      </c>
      <c r="G20" s="368">
        <f>G21+G22</f>
        <v>92000</v>
      </c>
    </row>
    <row r="21" spans="1:7" ht="56.25">
      <c r="A21" s="17" t="s">
        <v>276</v>
      </c>
      <c r="B21" s="15" t="s">
        <v>165</v>
      </c>
      <c r="C21" s="15" t="s">
        <v>166</v>
      </c>
      <c r="D21" s="370">
        <f>'Прил 5'!Q84</f>
        <v>90000</v>
      </c>
      <c r="E21" s="370"/>
      <c r="F21" s="362">
        <f>'Прил 5'!R84</f>
        <v>90000</v>
      </c>
      <c r="G21" s="363">
        <f>'Прил 5'!S84</f>
        <v>90000</v>
      </c>
    </row>
    <row r="22" spans="1:7" ht="37.5">
      <c r="A22" s="17" t="s">
        <v>140</v>
      </c>
      <c r="B22" s="15" t="s">
        <v>165</v>
      </c>
      <c r="C22" s="15" t="s">
        <v>167</v>
      </c>
      <c r="D22" s="370">
        <f>'Прил 5'!Q87</f>
        <v>2000</v>
      </c>
      <c r="E22" s="370"/>
      <c r="F22" s="362">
        <f>'Прил 5'!R87</f>
        <v>2000</v>
      </c>
      <c r="G22" s="363">
        <f>'Прил 5'!S87</f>
        <v>2000</v>
      </c>
    </row>
    <row r="23" spans="1:7" ht="18.75">
      <c r="A23" s="14" t="s">
        <v>35</v>
      </c>
      <c r="B23" s="13" t="s">
        <v>162</v>
      </c>
      <c r="C23" s="13" t="s">
        <v>160</v>
      </c>
      <c r="D23" s="369">
        <f>D24</f>
        <v>2848400</v>
      </c>
      <c r="E23" s="369" t="e">
        <f>E24+#REF!</f>
        <v>#REF!</v>
      </c>
      <c r="F23" s="361">
        <f>F24</f>
        <v>848000</v>
      </c>
      <c r="G23" s="368">
        <f>G24</f>
        <v>1124000</v>
      </c>
    </row>
    <row r="24" spans="1:7" s="23" customFormat="1" ht="18.75">
      <c r="A24" s="22" t="s">
        <v>38</v>
      </c>
      <c r="B24" s="21" t="s">
        <v>162</v>
      </c>
      <c r="C24" s="21" t="s">
        <v>168</v>
      </c>
      <c r="D24" s="371">
        <f>'Прил 5'!Q99</f>
        <v>2848400</v>
      </c>
      <c r="E24" s="371"/>
      <c r="F24" s="362">
        <f>'Прил 5'!R99</f>
        <v>848000</v>
      </c>
      <c r="G24" s="363">
        <f>'Прил 5'!S99</f>
        <v>1124000</v>
      </c>
    </row>
    <row r="25" spans="1:7" ht="18.75">
      <c r="A25" s="14" t="s">
        <v>30</v>
      </c>
      <c r="B25" s="13" t="s">
        <v>169</v>
      </c>
      <c r="C25" s="13" t="s">
        <v>160</v>
      </c>
      <c r="D25" s="369">
        <f>D27+D26</f>
        <v>53500</v>
      </c>
      <c r="E25" s="369">
        <f>E27</f>
        <v>0</v>
      </c>
      <c r="F25" s="361">
        <f>F27</f>
        <v>29300.7</v>
      </c>
      <c r="G25" s="368">
        <f>G27</f>
        <v>28600.35</v>
      </c>
    </row>
    <row r="26" spans="1:7" ht="18.75">
      <c r="A26" s="22" t="s">
        <v>295</v>
      </c>
      <c r="B26" s="21" t="s">
        <v>169</v>
      </c>
      <c r="C26" s="21" t="s">
        <v>161</v>
      </c>
      <c r="D26" s="370">
        <f>'Прил 5'!Q126</f>
        <v>25091</v>
      </c>
      <c r="E26" s="370"/>
      <c r="F26" s="362">
        <v>0</v>
      </c>
      <c r="G26" s="362">
        <v>0</v>
      </c>
    </row>
    <row r="27" spans="1:7" ht="18.75">
      <c r="A27" s="22" t="s">
        <v>31</v>
      </c>
      <c r="B27" s="21" t="s">
        <v>169</v>
      </c>
      <c r="C27" s="21" t="s">
        <v>165</v>
      </c>
      <c r="D27" s="373">
        <f>'Прил 5'!Q132</f>
        <v>28409</v>
      </c>
      <c r="E27" s="373"/>
      <c r="F27" s="365">
        <f>'Прил 5'!R132</f>
        <v>29300.7</v>
      </c>
      <c r="G27" s="366">
        <f>'Прил 5'!S132</f>
        <v>28600.35</v>
      </c>
    </row>
    <row r="28" spans="1:7" ht="18.75">
      <c r="A28" s="19" t="s">
        <v>120</v>
      </c>
      <c r="B28" s="13" t="s">
        <v>170</v>
      </c>
      <c r="C28" s="13" t="s">
        <v>160</v>
      </c>
      <c r="D28" s="369">
        <f>D29</f>
        <v>1661918.9</v>
      </c>
      <c r="E28" s="369">
        <f>E29</f>
        <v>0</v>
      </c>
      <c r="F28" s="361">
        <f>F29</f>
        <v>1619200</v>
      </c>
      <c r="G28" s="361">
        <f>G29</f>
        <v>1696200</v>
      </c>
    </row>
    <row r="29" spans="1:7" ht="18.75">
      <c r="A29" s="17" t="s">
        <v>121</v>
      </c>
      <c r="B29" s="15" t="s">
        <v>170</v>
      </c>
      <c r="C29" s="15" t="s">
        <v>159</v>
      </c>
      <c r="D29" s="370">
        <f>'Прил 5'!Q140</f>
        <v>1661918.9</v>
      </c>
      <c r="E29" s="370"/>
      <c r="F29" s="362">
        <f>'Прил 5'!R140</f>
        <v>1619200</v>
      </c>
      <c r="G29" s="363">
        <f>'Прил 5'!S140</f>
        <v>1696200</v>
      </c>
    </row>
    <row r="30" spans="1:7" ht="18.75">
      <c r="A30" s="19" t="s">
        <v>33</v>
      </c>
      <c r="B30" s="20"/>
      <c r="C30" s="20"/>
      <c r="D30" s="372">
        <f>D8+D18+D20+D23+D28+D25</f>
        <v>7483441.2000000011</v>
      </c>
      <c r="E30" s="372" t="e">
        <f>E8+E14+E21+E25+#REF!+E28+#REF!+#REF!+E23+#REF!</f>
        <v>#REF!</v>
      </c>
      <c r="F30" s="360">
        <f>F8+F18+F20+F23+F25+F28+F7</f>
        <v>5369990.2599999998</v>
      </c>
      <c r="G30" s="374">
        <f>G8+G18+G20+G23+G25+G28+G7</f>
        <v>5732171.1099999994</v>
      </c>
    </row>
  </sheetData>
  <mergeCells count="2">
    <mergeCell ref="A4:G5"/>
    <mergeCell ref="D1:F3"/>
  </mergeCells>
  <phoneticPr fontId="10" type="noConversion"/>
  <pageMargins left="0.59055118110236227" right="0" top="0.59055118110236227" bottom="0.19685039370078741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39"/>
  <sheetViews>
    <sheetView topLeftCell="K112" zoomScale="130" zoomScaleNormal="130" workbookViewId="0">
      <selection activeCell="Y108" sqref="Y108"/>
    </sheetView>
  </sheetViews>
  <sheetFormatPr defaultRowHeight="15.75"/>
  <cols>
    <col min="1" max="1" width="10" style="34" hidden="1" customWidth="1"/>
    <col min="2" max="3" width="10.28515625" style="34" hidden="1" customWidth="1"/>
    <col min="4" max="4" width="5.5703125" style="34" hidden="1" customWidth="1"/>
    <col min="5" max="10" width="10.28515625" style="34" hidden="1" customWidth="1"/>
    <col min="11" max="11" width="83.5703125" style="34" customWidth="1"/>
    <col min="12" max="12" width="13.140625" style="34" customWidth="1"/>
    <col min="13" max="13" width="5.85546875" style="34" customWidth="1"/>
    <col min="14" max="14" width="6.42578125" style="34" customWidth="1"/>
    <col min="15" max="15" width="4.7109375" style="34" customWidth="1"/>
    <col min="16" max="16" width="4.85546875" style="34" customWidth="1"/>
    <col min="17" max="17" width="10.28515625" style="34" hidden="1" customWidth="1"/>
    <col min="18" max="18" width="9.140625" style="34"/>
    <col min="19" max="19" width="2.28515625" style="34" customWidth="1"/>
    <col min="20" max="20" width="8.85546875" style="34" customWidth="1"/>
    <col min="21" max="21" width="2" style="34" customWidth="1"/>
    <col min="22" max="22" width="13.85546875" style="34" customWidth="1"/>
    <col min="23" max="16384" width="9.140625" style="34"/>
  </cols>
  <sheetData>
    <row r="1" spans="1:22" ht="15.75" customHeight="1">
      <c r="A1" s="32"/>
      <c r="B1" s="32"/>
      <c r="C1" s="575"/>
      <c r="D1" s="575"/>
      <c r="E1" s="575"/>
      <c r="F1" s="575"/>
      <c r="G1" s="32"/>
      <c r="H1" s="575"/>
      <c r="I1" s="575"/>
      <c r="J1" s="575"/>
      <c r="K1" s="575"/>
      <c r="L1" s="32"/>
      <c r="M1" s="32"/>
      <c r="N1" s="32"/>
      <c r="O1" s="575"/>
      <c r="P1" s="575"/>
      <c r="Q1" s="745" t="s">
        <v>356</v>
      </c>
      <c r="R1" s="745"/>
      <c r="S1" s="745"/>
      <c r="T1" s="745"/>
      <c r="U1" s="745"/>
      <c r="V1" s="745"/>
    </row>
    <row r="2" spans="1:22" ht="18" customHeight="1">
      <c r="A2" s="32"/>
      <c r="B2" s="32"/>
      <c r="C2" s="575"/>
      <c r="D2" s="575"/>
      <c r="E2" s="575"/>
      <c r="F2" s="575"/>
      <c r="G2" s="32"/>
      <c r="H2" s="575"/>
      <c r="I2" s="575"/>
      <c r="J2" s="575"/>
      <c r="K2" s="575"/>
      <c r="L2" s="32"/>
      <c r="M2" s="32"/>
      <c r="N2" s="32"/>
      <c r="O2" s="575"/>
      <c r="P2" s="575"/>
      <c r="Q2" s="745"/>
      <c r="R2" s="745"/>
      <c r="S2" s="745"/>
      <c r="T2" s="745"/>
      <c r="U2" s="745"/>
      <c r="V2" s="745"/>
    </row>
    <row r="3" spans="1:22" ht="13.5" customHeight="1">
      <c r="A3" s="32"/>
      <c r="B3" s="32"/>
      <c r="C3" s="575"/>
      <c r="D3" s="575"/>
      <c r="E3" s="575"/>
      <c r="F3" s="575"/>
      <c r="G3" s="32"/>
      <c r="H3" s="575"/>
      <c r="I3" s="575"/>
      <c r="J3" s="575"/>
      <c r="K3" s="575"/>
      <c r="L3" s="32"/>
      <c r="M3" s="32"/>
      <c r="N3" s="32"/>
      <c r="O3" s="575"/>
      <c r="P3" s="575"/>
      <c r="Q3" s="745"/>
      <c r="R3" s="745"/>
      <c r="S3" s="745"/>
      <c r="T3" s="745"/>
      <c r="U3" s="745"/>
      <c r="V3" s="745"/>
    </row>
    <row r="4" spans="1:22" ht="12" customHeight="1">
      <c r="A4" s="32"/>
      <c r="B4" s="32"/>
      <c r="C4" s="575"/>
      <c r="D4" s="575"/>
      <c r="E4" s="575"/>
      <c r="F4" s="575"/>
      <c r="G4" s="32"/>
      <c r="H4" s="575"/>
      <c r="I4" s="575"/>
      <c r="J4" s="575"/>
      <c r="K4" s="575"/>
      <c r="L4" s="32"/>
      <c r="M4" s="32"/>
      <c r="N4" s="32"/>
      <c r="O4" s="575"/>
      <c r="P4" s="575"/>
      <c r="Q4" s="745"/>
      <c r="R4" s="745"/>
      <c r="S4" s="745"/>
      <c r="T4" s="745"/>
      <c r="U4" s="745"/>
      <c r="V4" s="745"/>
    </row>
    <row r="5" spans="1:22" hidden="1">
      <c r="A5" s="32"/>
      <c r="B5" s="32"/>
      <c r="C5" s="575"/>
      <c r="D5" s="575"/>
      <c r="E5" s="575"/>
      <c r="F5" s="575"/>
      <c r="G5" s="32"/>
      <c r="H5" s="575"/>
      <c r="I5" s="575"/>
      <c r="J5" s="575"/>
      <c r="K5" s="575"/>
      <c r="L5" s="32"/>
      <c r="M5" s="32"/>
      <c r="N5" s="32"/>
      <c r="O5" s="575"/>
      <c r="P5" s="575"/>
      <c r="Q5" s="575"/>
      <c r="R5" s="575"/>
      <c r="S5" s="575"/>
      <c r="T5" s="575"/>
      <c r="U5" s="575"/>
      <c r="V5" s="575"/>
    </row>
    <row r="6" spans="1:22" ht="54" customHeight="1">
      <c r="A6" s="746" t="s">
        <v>332</v>
      </c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</row>
    <row r="7" spans="1:22" ht="10.5" customHeight="1" thickBot="1">
      <c r="A7" s="35"/>
      <c r="B7" s="747"/>
      <c r="C7" s="747"/>
      <c r="D7" s="747"/>
      <c r="E7" s="747"/>
      <c r="F7" s="747"/>
      <c r="G7" s="747"/>
      <c r="H7" s="747"/>
      <c r="I7" s="747"/>
      <c r="J7" s="747"/>
      <c r="K7" s="747"/>
      <c r="L7" s="747"/>
      <c r="M7" s="747"/>
      <c r="N7" s="747"/>
      <c r="O7" s="747"/>
      <c r="P7" s="748"/>
      <c r="Q7" s="748"/>
      <c r="R7" s="727"/>
      <c r="S7" s="727"/>
      <c r="T7" s="728"/>
      <c r="U7" s="728"/>
      <c r="V7" s="36" t="s">
        <v>0</v>
      </c>
    </row>
    <row r="8" spans="1:22" ht="18.75" customHeight="1" thickTop="1" thickBot="1">
      <c r="A8" s="37"/>
      <c r="B8" s="719" t="s">
        <v>39</v>
      </c>
      <c r="C8" s="720"/>
      <c r="D8" s="720"/>
      <c r="E8" s="720"/>
      <c r="F8" s="720"/>
      <c r="G8" s="720"/>
      <c r="H8" s="720"/>
      <c r="I8" s="720"/>
      <c r="J8" s="720"/>
      <c r="K8" s="721"/>
      <c r="L8" s="144" t="s">
        <v>86</v>
      </c>
      <c r="M8" s="144" t="s">
        <v>87</v>
      </c>
      <c r="N8" s="722" t="s">
        <v>88</v>
      </c>
      <c r="O8" s="723"/>
      <c r="P8" s="722" t="s">
        <v>89</v>
      </c>
      <c r="Q8" s="723"/>
      <c r="R8" s="724">
        <v>2025</v>
      </c>
      <c r="S8" s="725"/>
      <c r="T8" s="726">
        <v>2026</v>
      </c>
      <c r="U8" s="725"/>
      <c r="V8" s="498">
        <v>2027</v>
      </c>
    </row>
    <row r="9" spans="1:22" ht="18.75" customHeight="1" thickTop="1" thickBot="1">
      <c r="A9" s="42"/>
      <c r="B9" s="496"/>
      <c r="C9" s="496"/>
      <c r="D9" s="496"/>
      <c r="E9" s="496"/>
      <c r="F9" s="496"/>
      <c r="G9" s="496"/>
      <c r="H9" s="496"/>
      <c r="I9" s="496"/>
      <c r="J9" s="496"/>
      <c r="K9" s="497" t="s">
        <v>329</v>
      </c>
      <c r="L9" s="499" t="s">
        <v>160</v>
      </c>
      <c r="M9" s="499" t="s">
        <v>160</v>
      </c>
      <c r="N9" s="534" t="s">
        <v>343</v>
      </c>
      <c r="O9" s="535"/>
      <c r="P9" s="500" t="s">
        <v>340</v>
      </c>
      <c r="Q9" s="501"/>
      <c r="R9" s="536">
        <v>0</v>
      </c>
      <c r="S9" s="536"/>
      <c r="T9" s="537">
        <v>129250</v>
      </c>
      <c r="U9" s="537"/>
      <c r="V9" s="502">
        <v>276250</v>
      </c>
    </row>
    <row r="10" spans="1:22" ht="14.25" customHeight="1" thickTop="1">
      <c r="A10" s="630"/>
      <c r="B10" s="711" t="s">
        <v>90</v>
      </c>
      <c r="C10" s="712"/>
      <c r="D10" s="712"/>
      <c r="E10" s="712"/>
      <c r="F10" s="712"/>
      <c r="G10" s="712"/>
      <c r="H10" s="712"/>
      <c r="I10" s="712"/>
      <c r="J10" s="712"/>
      <c r="K10" s="713"/>
      <c r="L10" s="714">
        <v>1</v>
      </c>
      <c r="M10" s="714">
        <v>0</v>
      </c>
      <c r="N10" s="715">
        <v>0</v>
      </c>
      <c r="O10" s="716"/>
      <c r="P10" s="717">
        <v>0</v>
      </c>
      <c r="Q10" s="718"/>
      <c r="R10" s="704">
        <f>R12+R19+R35+R52+R46+R41</f>
        <v>2644781.1</v>
      </c>
      <c r="S10" s="705"/>
      <c r="T10" s="704">
        <f>T12+T19+T52+T35+T46</f>
        <v>2452249.2999999998</v>
      </c>
      <c r="U10" s="705"/>
      <c r="V10" s="706">
        <f>V12+V19+V52+V35+V46</f>
        <v>2307949.65</v>
      </c>
    </row>
    <row r="11" spans="1:22" ht="4.5" customHeight="1" thickBot="1">
      <c r="A11" s="630"/>
      <c r="B11" s="673"/>
      <c r="C11" s="584"/>
      <c r="D11" s="584"/>
      <c r="E11" s="584"/>
      <c r="F11" s="584"/>
      <c r="G11" s="584"/>
      <c r="H11" s="584"/>
      <c r="I11" s="584"/>
      <c r="J11" s="584"/>
      <c r="K11" s="674"/>
      <c r="L11" s="708"/>
      <c r="M11" s="708"/>
      <c r="N11" s="552"/>
      <c r="O11" s="553"/>
      <c r="P11" s="547"/>
      <c r="Q11" s="548"/>
      <c r="R11" s="700"/>
      <c r="S11" s="701"/>
      <c r="T11" s="700"/>
      <c r="U11" s="701"/>
      <c r="V11" s="703"/>
    </row>
    <row r="12" spans="1:22" ht="24.75" customHeight="1">
      <c r="A12" s="630"/>
      <c r="B12" s="631"/>
      <c r="C12" s="580" t="s">
        <v>91</v>
      </c>
      <c r="D12" s="581"/>
      <c r="E12" s="581"/>
      <c r="F12" s="581"/>
      <c r="G12" s="581"/>
      <c r="H12" s="581"/>
      <c r="I12" s="581"/>
      <c r="J12" s="581"/>
      <c r="K12" s="672"/>
      <c r="L12" s="707">
        <v>1</v>
      </c>
      <c r="M12" s="707">
        <v>2</v>
      </c>
      <c r="N12" s="709">
        <v>0</v>
      </c>
      <c r="O12" s="710"/>
      <c r="P12" s="696">
        <v>0</v>
      </c>
      <c r="Q12" s="697"/>
      <c r="R12" s="698">
        <f>R14</f>
        <v>927200</v>
      </c>
      <c r="S12" s="699"/>
      <c r="T12" s="698">
        <f>T14</f>
        <v>927200</v>
      </c>
      <c r="U12" s="699"/>
      <c r="V12" s="702">
        <f>V14</f>
        <v>927200</v>
      </c>
    </row>
    <row r="13" spans="1:22" ht="3.75" customHeight="1" thickBot="1">
      <c r="A13" s="630"/>
      <c r="B13" s="632"/>
      <c r="C13" s="583"/>
      <c r="D13" s="584"/>
      <c r="E13" s="584"/>
      <c r="F13" s="584"/>
      <c r="G13" s="584"/>
      <c r="H13" s="584"/>
      <c r="I13" s="584"/>
      <c r="J13" s="584"/>
      <c r="K13" s="674"/>
      <c r="L13" s="708"/>
      <c r="M13" s="708"/>
      <c r="N13" s="552"/>
      <c r="O13" s="553"/>
      <c r="P13" s="547"/>
      <c r="Q13" s="548"/>
      <c r="R13" s="700"/>
      <c r="S13" s="701"/>
      <c r="T13" s="700"/>
      <c r="U13" s="701"/>
      <c r="V13" s="703"/>
    </row>
    <row r="14" spans="1:22" ht="27" customHeight="1" thickBot="1">
      <c r="A14" s="38"/>
      <c r="B14" s="148"/>
      <c r="C14" s="598"/>
      <c r="D14" s="599"/>
      <c r="E14" s="602" t="s">
        <v>277</v>
      </c>
      <c r="F14" s="603"/>
      <c r="G14" s="603"/>
      <c r="H14" s="603"/>
      <c r="I14" s="603"/>
      <c r="J14" s="603"/>
      <c r="K14" s="604"/>
      <c r="L14" s="40">
        <v>1</v>
      </c>
      <c r="M14" s="40">
        <v>2</v>
      </c>
      <c r="N14" s="524">
        <v>5500000000</v>
      </c>
      <c r="O14" s="525"/>
      <c r="P14" s="541">
        <v>0</v>
      </c>
      <c r="Q14" s="542"/>
      <c r="R14" s="520">
        <f>R16</f>
        <v>927200</v>
      </c>
      <c r="S14" s="521"/>
      <c r="T14" s="520">
        <f>T16</f>
        <v>927200</v>
      </c>
      <c r="U14" s="521"/>
      <c r="V14" s="154">
        <f>V16</f>
        <v>927200</v>
      </c>
    </row>
    <row r="15" spans="1:22" ht="15.75" customHeight="1" thickBot="1">
      <c r="A15" s="38"/>
      <c r="B15" s="148"/>
      <c r="C15" s="149"/>
      <c r="D15" s="150"/>
      <c r="E15" s="151"/>
      <c r="F15" s="152"/>
      <c r="G15" s="152"/>
      <c r="H15" s="152"/>
      <c r="I15" s="152"/>
      <c r="J15" s="152"/>
      <c r="K15" s="153" t="s">
        <v>281</v>
      </c>
      <c r="L15" s="40">
        <v>1</v>
      </c>
      <c r="M15" s="40">
        <v>2</v>
      </c>
      <c r="N15" s="524">
        <v>5540000000</v>
      </c>
      <c r="O15" s="543"/>
      <c r="P15" s="541">
        <v>0</v>
      </c>
      <c r="Q15" s="542"/>
      <c r="R15" s="520">
        <f>R16</f>
        <v>927200</v>
      </c>
      <c r="S15" s="540"/>
      <c r="T15" s="520">
        <f>T16</f>
        <v>927200</v>
      </c>
      <c r="U15" s="540"/>
      <c r="V15" s="154">
        <f>V16</f>
        <v>927200</v>
      </c>
    </row>
    <row r="16" spans="1:22" ht="19.5" customHeight="1" thickBot="1">
      <c r="A16" s="38"/>
      <c r="B16" s="148"/>
      <c r="C16" s="598"/>
      <c r="D16" s="599"/>
      <c r="E16" s="600"/>
      <c r="F16" s="601"/>
      <c r="G16" s="602" t="s">
        <v>263</v>
      </c>
      <c r="H16" s="603"/>
      <c r="I16" s="603"/>
      <c r="J16" s="603"/>
      <c r="K16" s="604"/>
      <c r="L16" s="40">
        <v>1</v>
      </c>
      <c r="M16" s="40">
        <v>2</v>
      </c>
      <c r="N16" s="524">
        <v>5540500000</v>
      </c>
      <c r="O16" s="525"/>
      <c r="P16" s="541">
        <v>0</v>
      </c>
      <c r="Q16" s="542"/>
      <c r="R16" s="520">
        <f>R17</f>
        <v>927200</v>
      </c>
      <c r="S16" s="521"/>
      <c r="T16" s="520">
        <f>T17</f>
        <v>927200</v>
      </c>
      <c r="U16" s="521"/>
      <c r="V16" s="154">
        <f>V17</f>
        <v>927200</v>
      </c>
    </row>
    <row r="17" spans="1:22" ht="16.5" customHeight="1" thickBot="1">
      <c r="A17" s="38"/>
      <c r="B17" s="145"/>
      <c r="C17" s="633"/>
      <c r="D17" s="634"/>
      <c r="E17" s="637"/>
      <c r="F17" s="638"/>
      <c r="G17" s="159"/>
      <c r="H17" s="643" t="s">
        <v>92</v>
      </c>
      <c r="I17" s="644"/>
      <c r="J17" s="644"/>
      <c r="K17" s="645"/>
      <c r="L17" s="62">
        <v>1</v>
      </c>
      <c r="M17" s="62">
        <v>2</v>
      </c>
      <c r="N17" s="524">
        <v>5540510010</v>
      </c>
      <c r="O17" s="525"/>
      <c r="P17" s="541">
        <v>0</v>
      </c>
      <c r="Q17" s="542"/>
      <c r="R17" s="520">
        <f>R18</f>
        <v>927200</v>
      </c>
      <c r="S17" s="521"/>
      <c r="T17" s="520">
        <f>T18</f>
        <v>927200</v>
      </c>
      <c r="U17" s="521"/>
      <c r="V17" s="163">
        <f>V18</f>
        <v>927200</v>
      </c>
    </row>
    <row r="18" spans="1:22" ht="17.25" customHeight="1" thickBot="1">
      <c r="A18" s="38"/>
      <c r="B18" s="164"/>
      <c r="C18" s="165"/>
      <c r="D18" s="166"/>
      <c r="E18" s="167"/>
      <c r="F18" s="167"/>
      <c r="G18" s="167"/>
      <c r="H18" s="168"/>
      <c r="I18" s="168"/>
      <c r="J18" s="168"/>
      <c r="K18" s="169" t="s">
        <v>93</v>
      </c>
      <c r="L18" s="170">
        <v>1</v>
      </c>
      <c r="M18" s="170">
        <v>2</v>
      </c>
      <c r="N18" s="524">
        <v>5540510010</v>
      </c>
      <c r="O18" s="525"/>
      <c r="P18" s="60">
        <v>120</v>
      </c>
      <c r="Q18" s="61"/>
      <c r="R18" s="520">
        <f>'Прил 5'!Q17</f>
        <v>927200</v>
      </c>
      <c r="S18" s="521"/>
      <c r="T18" s="520">
        <f>'Прил 5'!R17</f>
        <v>927200</v>
      </c>
      <c r="U18" s="521"/>
      <c r="V18" s="171">
        <f>'Прил 5'!S17</f>
        <v>927200</v>
      </c>
    </row>
    <row r="19" spans="1:22" ht="27.75" customHeight="1" thickBot="1">
      <c r="A19" s="38"/>
      <c r="B19" s="145"/>
      <c r="C19" s="615" t="s">
        <v>94</v>
      </c>
      <c r="D19" s="616"/>
      <c r="E19" s="616"/>
      <c r="F19" s="616"/>
      <c r="G19" s="616"/>
      <c r="H19" s="616"/>
      <c r="I19" s="616"/>
      <c r="J19" s="616"/>
      <c r="K19" s="617"/>
      <c r="L19" s="146">
        <v>1</v>
      </c>
      <c r="M19" s="146">
        <v>4</v>
      </c>
      <c r="N19" s="563">
        <v>0</v>
      </c>
      <c r="O19" s="564"/>
      <c r="P19" s="618">
        <v>0</v>
      </c>
      <c r="Q19" s="619"/>
      <c r="R19" s="518">
        <f>R20</f>
        <v>1557288.1</v>
      </c>
      <c r="S19" s="519"/>
      <c r="T19" s="565">
        <f>T20</f>
        <v>1491056.2999999998</v>
      </c>
      <c r="U19" s="566"/>
      <c r="V19" s="172">
        <f>V20</f>
        <v>1346756.65</v>
      </c>
    </row>
    <row r="20" spans="1:22" ht="33" customHeight="1" thickBot="1">
      <c r="A20" s="38"/>
      <c r="B20" s="148"/>
      <c r="C20" s="598"/>
      <c r="D20" s="599"/>
      <c r="E20" s="602" t="s">
        <v>277</v>
      </c>
      <c r="F20" s="603"/>
      <c r="G20" s="603"/>
      <c r="H20" s="603"/>
      <c r="I20" s="603"/>
      <c r="J20" s="603"/>
      <c r="K20" s="604"/>
      <c r="L20" s="173">
        <v>1</v>
      </c>
      <c r="M20" s="174">
        <v>4</v>
      </c>
      <c r="N20" s="524">
        <v>5500000000</v>
      </c>
      <c r="O20" s="525"/>
      <c r="P20" s="541">
        <v>0</v>
      </c>
      <c r="Q20" s="542"/>
      <c r="R20" s="520">
        <f>R22</f>
        <v>1557288.1</v>
      </c>
      <c r="S20" s="521"/>
      <c r="T20" s="522">
        <f>T22</f>
        <v>1491056.2999999998</v>
      </c>
      <c r="U20" s="523"/>
      <c r="V20" s="154">
        <f>V22</f>
        <v>1346756.65</v>
      </c>
    </row>
    <row r="21" spans="1:22" ht="14.25" customHeight="1" thickBot="1">
      <c r="A21" s="38"/>
      <c r="B21" s="148"/>
      <c r="C21" s="149"/>
      <c r="D21" s="150"/>
      <c r="E21" s="151"/>
      <c r="F21" s="152"/>
      <c r="G21" s="152"/>
      <c r="H21" s="152"/>
      <c r="I21" s="152"/>
      <c r="J21" s="152"/>
      <c r="K21" s="153" t="s">
        <v>281</v>
      </c>
      <c r="L21" s="40">
        <v>1</v>
      </c>
      <c r="M21" s="40">
        <v>4</v>
      </c>
      <c r="N21" s="524">
        <v>5540000000</v>
      </c>
      <c r="O21" s="543"/>
      <c r="P21" s="60">
        <v>0</v>
      </c>
      <c r="Q21" s="61"/>
      <c r="R21" s="520">
        <f>R22</f>
        <v>1557288.1</v>
      </c>
      <c r="S21" s="538"/>
      <c r="T21" s="522">
        <f>T22</f>
        <v>1491056.2999999998</v>
      </c>
      <c r="U21" s="539"/>
      <c r="V21" s="154">
        <f>V22</f>
        <v>1346756.65</v>
      </c>
    </row>
    <row r="22" spans="1:22" ht="24.75" customHeight="1" thickBot="1">
      <c r="A22" s="38"/>
      <c r="B22" s="148"/>
      <c r="C22" s="598"/>
      <c r="D22" s="599"/>
      <c r="E22" s="600"/>
      <c r="F22" s="601"/>
      <c r="G22" s="602" t="s">
        <v>263</v>
      </c>
      <c r="H22" s="603"/>
      <c r="I22" s="603"/>
      <c r="J22" s="603"/>
      <c r="K22" s="604"/>
      <c r="L22" s="40">
        <v>1</v>
      </c>
      <c r="M22" s="40">
        <v>4</v>
      </c>
      <c r="N22" s="524">
        <v>5540500000</v>
      </c>
      <c r="O22" s="525"/>
      <c r="P22" s="541">
        <v>0</v>
      </c>
      <c r="Q22" s="542"/>
      <c r="R22" s="520">
        <f>R23+R31+R28+R30</f>
        <v>1557288.1</v>
      </c>
      <c r="S22" s="521"/>
      <c r="T22" s="522">
        <f>T23+T31+T28+T30</f>
        <v>1491056.2999999998</v>
      </c>
      <c r="U22" s="523"/>
      <c r="V22" s="154">
        <f>V23+V31+V28+V30</f>
        <v>1346756.65</v>
      </c>
    </row>
    <row r="23" spans="1:22" ht="21" customHeight="1" thickBot="1">
      <c r="A23" s="38"/>
      <c r="B23" s="148"/>
      <c r="C23" s="598"/>
      <c r="D23" s="599"/>
      <c r="E23" s="600"/>
      <c r="F23" s="601"/>
      <c r="G23" s="602" t="s">
        <v>95</v>
      </c>
      <c r="H23" s="603"/>
      <c r="I23" s="603"/>
      <c r="J23" s="603"/>
      <c r="K23" s="604"/>
      <c r="L23" s="40">
        <v>1</v>
      </c>
      <c r="M23" s="40">
        <v>4</v>
      </c>
      <c r="N23" s="524">
        <v>5540510020</v>
      </c>
      <c r="O23" s="525"/>
      <c r="P23" s="541">
        <v>0</v>
      </c>
      <c r="Q23" s="542"/>
      <c r="R23" s="520">
        <f>R24+R25</f>
        <v>1106096.1000000001</v>
      </c>
      <c r="S23" s="521"/>
      <c r="T23" s="520">
        <f>T24+T25</f>
        <v>1039223.2999999999</v>
      </c>
      <c r="U23" s="521"/>
      <c r="V23" s="154">
        <f>V24+V25</f>
        <v>889679.65</v>
      </c>
    </row>
    <row r="24" spans="1:22" ht="17.25" customHeight="1" thickBot="1">
      <c r="A24" s="38"/>
      <c r="B24" s="148"/>
      <c r="C24" s="598"/>
      <c r="D24" s="599"/>
      <c r="E24" s="600"/>
      <c r="F24" s="601"/>
      <c r="G24" s="600"/>
      <c r="H24" s="601"/>
      <c r="I24" s="602" t="s">
        <v>93</v>
      </c>
      <c r="J24" s="603"/>
      <c r="K24" s="604"/>
      <c r="L24" s="40">
        <v>1</v>
      </c>
      <c r="M24" s="40">
        <v>4</v>
      </c>
      <c r="N24" s="524">
        <v>5540510020</v>
      </c>
      <c r="O24" s="525"/>
      <c r="P24" s="541">
        <v>120</v>
      </c>
      <c r="Q24" s="542"/>
      <c r="R24" s="520">
        <f>'Прил 5'!Q25</f>
        <v>1023000</v>
      </c>
      <c r="S24" s="521"/>
      <c r="T24" s="522">
        <f>'Прил 5'!R25</f>
        <v>894449.83</v>
      </c>
      <c r="U24" s="523"/>
      <c r="V24" s="154">
        <f>'Прил 5'!S25</f>
        <v>748149.65</v>
      </c>
    </row>
    <row r="25" spans="1:22" ht="17.25" customHeight="1">
      <c r="A25" s="630"/>
      <c r="B25" s="631"/>
      <c r="C25" s="633"/>
      <c r="D25" s="634"/>
      <c r="E25" s="637"/>
      <c r="F25" s="638"/>
      <c r="G25" s="637"/>
      <c r="H25" s="638"/>
      <c r="I25" s="643" t="s">
        <v>96</v>
      </c>
      <c r="J25" s="644"/>
      <c r="K25" s="645"/>
      <c r="L25" s="652">
        <v>1</v>
      </c>
      <c r="M25" s="652">
        <v>4</v>
      </c>
      <c r="N25" s="567">
        <v>5540510020</v>
      </c>
      <c r="O25" s="568"/>
      <c r="P25" s="530">
        <v>240</v>
      </c>
      <c r="Q25" s="531"/>
      <c r="R25" s="569">
        <f>'Прил 5'!Q28</f>
        <v>83096.100000000006</v>
      </c>
      <c r="S25" s="570"/>
      <c r="T25" s="526">
        <f>'Прил 5'!R28</f>
        <v>144773.47</v>
      </c>
      <c r="U25" s="527"/>
      <c r="V25" s="622">
        <f>'Прил 5'!S28</f>
        <v>141530</v>
      </c>
    </row>
    <row r="26" spans="1:22" ht="3.75" customHeight="1" thickBot="1">
      <c r="A26" s="630"/>
      <c r="B26" s="632"/>
      <c r="C26" s="635"/>
      <c r="D26" s="636"/>
      <c r="E26" s="639"/>
      <c r="F26" s="640"/>
      <c r="G26" s="639"/>
      <c r="H26" s="640"/>
      <c r="I26" s="646"/>
      <c r="J26" s="647"/>
      <c r="K26" s="648"/>
      <c r="L26" s="627"/>
      <c r="M26" s="627"/>
      <c r="N26" s="571"/>
      <c r="O26" s="572"/>
      <c r="P26" s="532"/>
      <c r="Q26" s="533"/>
      <c r="R26" s="628"/>
      <c r="S26" s="629"/>
      <c r="T26" s="528"/>
      <c r="U26" s="529"/>
      <c r="V26" s="623"/>
    </row>
    <row r="27" spans="1:22" ht="35.25" customHeight="1" thickBot="1">
      <c r="A27" s="38"/>
      <c r="B27" s="147"/>
      <c r="C27" s="598"/>
      <c r="D27" s="599"/>
      <c r="E27" s="600"/>
      <c r="F27" s="601"/>
      <c r="G27" s="600"/>
      <c r="H27" s="601"/>
      <c r="I27" s="615" t="s">
        <v>319</v>
      </c>
      <c r="J27" s="616"/>
      <c r="K27" s="617"/>
      <c r="L27" s="39">
        <v>1</v>
      </c>
      <c r="M27" s="39">
        <v>4</v>
      </c>
      <c r="N27" s="563" t="s">
        <v>303</v>
      </c>
      <c r="O27" s="564"/>
      <c r="P27" s="618">
        <v>0</v>
      </c>
      <c r="Q27" s="619"/>
      <c r="R27" s="518">
        <f>R28</f>
        <v>23500</v>
      </c>
      <c r="S27" s="519"/>
      <c r="T27" s="565">
        <f>T28</f>
        <v>23500</v>
      </c>
      <c r="U27" s="566"/>
      <c r="V27" s="467">
        <f>V28</f>
        <v>23500</v>
      </c>
    </row>
    <row r="28" spans="1:22" ht="18.75" customHeight="1" thickBot="1">
      <c r="A28" s="38"/>
      <c r="B28" s="177"/>
      <c r="C28" s="178"/>
      <c r="D28" s="178"/>
      <c r="E28" s="179"/>
      <c r="F28" s="179"/>
      <c r="G28" s="179"/>
      <c r="H28" s="179"/>
      <c r="I28" s="152"/>
      <c r="J28" s="152"/>
      <c r="K28" s="153" t="s">
        <v>81</v>
      </c>
      <c r="L28" s="40">
        <v>1</v>
      </c>
      <c r="M28" s="40">
        <v>4</v>
      </c>
      <c r="N28" s="524" t="s">
        <v>303</v>
      </c>
      <c r="O28" s="525"/>
      <c r="P28" s="60">
        <v>540</v>
      </c>
      <c r="Q28" s="61"/>
      <c r="R28" s="520">
        <f>'Прил 5'!Q33</f>
        <v>23500</v>
      </c>
      <c r="S28" s="521"/>
      <c r="T28" s="522">
        <f>'Прил 5'!R33</f>
        <v>23500</v>
      </c>
      <c r="U28" s="523"/>
      <c r="V28" s="154">
        <f>'Прил 5'!S33</f>
        <v>23500</v>
      </c>
    </row>
    <row r="29" spans="1:22" ht="34.5" customHeight="1" thickBot="1">
      <c r="A29" s="38"/>
      <c r="B29" s="177"/>
      <c r="C29" s="178"/>
      <c r="D29" s="178"/>
      <c r="E29" s="179"/>
      <c r="F29" s="179"/>
      <c r="G29" s="179"/>
      <c r="H29" s="179"/>
      <c r="I29" s="152"/>
      <c r="J29" s="152"/>
      <c r="K29" s="293" t="s">
        <v>318</v>
      </c>
      <c r="L29" s="39">
        <v>1</v>
      </c>
      <c r="M29" s="39">
        <v>4</v>
      </c>
      <c r="N29" s="563" t="s">
        <v>304</v>
      </c>
      <c r="O29" s="564"/>
      <c r="P29" s="294">
        <v>0</v>
      </c>
      <c r="Q29" s="295"/>
      <c r="R29" s="518">
        <f>R30</f>
        <v>34200</v>
      </c>
      <c r="S29" s="555"/>
      <c r="T29" s="565">
        <f>T30</f>
        <v>34200</v>
      </c>
      <c r="U29" s="688"/>
      <c r="V29" s="172">
        <f>V30</f>
        <v>34200</v>
      </c>
    </row>
    <row r="30" spans="1:22" ht="18.75" customHeight="1" thickBot="1">
      <c r="A30" s="38"/>
      <c r="B30" s="177"/>
      <c r="C30" s="178"/>
      <c r="D30" s="178"/>
      <c r="E30" s="179"/>
      <c r="F30" s="179"/>
      <c r="G30" s="179"/>
      <c r="H30" s="179"/>
      <c r="I30" s="152"/>
      <c r="J30" s="152"/>
      <c r="K30" s="153" t="s">
        <v>81</v>
      </c>
      <c r="L30" s="40">
        <v>1</v>
      </c>
      <c r="M30" s="40">
        <v>4</v>
      </c>
      <c r="N30" s="524" t="s">
        <v>304</v>
      </c>
      <c r="O30" s="525"/>
      <c r="P30" s="60">
        <v>540</v>
      </c>
      <c r="Q30" s="61"/>
      <c r="R30" s="520">
        <f>'Прил 5'!Q35</f>
        <v>34200</v>
      </c>
      <c r="S30" s="538"/>
      <c r="T30" s="522">
        <f>'Прил 5'!R35</f>
        <v>34200</v>
      </c>
      <c r="U30" s="539"/>
      <c r="V30" s="154">
        <f>'Прил 5'!S35</f>
        <v>34200</v>
      </c>
    </row>
    <row r="31" spans="1:22" ht="43.5" customHeight="1" thickBot="1">
      <c r="A31" s="38"/>
      <c r="B31" s="177"/>
      <c r="C31" s="178"/>
      <c r="D31" s="178"/>
      <c r="E31" s="179"/>
      <c r="F31" s="179"/>
      <c r="G31" s="179"/>
      <c r="H31" s="179"/>
      <c r="I31" s="152"/>
      <c r="J31" s="152"/>
      <c r="K31" s="293" t="s">
        <v>317</v>
      </c>
      <c r="L31" s="39">
        <v>1</v>
      </c>
      <c r="M31" s="39">
        <v>4</v>
      </c>
      <c r="N31" s="563" t="s">
        <v>306</v>
      </c>
      <c r="O31" s="564"/>
      <c r="P31" s="294">
        <v>0</v>
      </c>
      <c r="Q31" s="295"/>
      <c r="R31" s="518">
        <f>R32</f>
        <v>393492</v>
      </c>
      <c r="S31" s="519"/>
      <c r="T31" s="565">
        <f>T32</f>
        <v>394133</v>
      </c>
      <c r="U31" s="566"/>
      <c r="V31" s="172">
        <f>V32</f>
        <v>399377</v>
      </c>
    </row>
    <row r="32" spans="1:22" ht="21.75" customHeight="1" thickBot="1">
      <c r="A32" s="38"/>
      <c r="B32" s="177"/>
      <c r="C32" s="178"/>
      <c r="D32" s="178"/>
      <c r="E32" s="179"/>
      <c r="F32" s="179"/>
      <c r="G32" s="179"/>
      <c r="H32" s="179"/>
      <c r="I32" s="152"/>
      <c r="J32" s="152"/>
      <c r="K32" s="153" t="s">
        <v>81</v>
      </c>
      <c r="L32" s="40">
        <v>1</v>
      </c>
      <c r="M32" s="40">
        <v>4</v>
      </c>
      <c r="N32" s="524" t="s">
        <v>306</v>
      </c>
      <c r="O32" s="525"/>
      <c r="P32" s="60">
        <v>540</v>
      </c>
      <c r="Q32" s="61"/>
      <c r="R32" s="520">
        <f>'Прил 5'!Q37</f>
        <v>393492</v>
      </c>
      <c r="S32" s="693"/>
      <c r="T32" s="522">
        <f>'Прил 5'!R37</f>
        <v>394133</v>
      </c>
      <c r="U32" s="654"/>
      <c r="V32" s="154">
        <f>'Прил 5'!S37</f>
        <v>399377</v>
      </c>
    </row>
    <row r="33" spans="1:22" ht="22.5" hidden="1" customHeight="1" thickBot="1">
      <c r="A33" s="38"/>
      <c r="B33" s="177"/>
      <c r="C33" s="178"/>
      <c r="D33" s="178"/>
      <c r="E33" s="179"/>
      <c r="F33" s="179"/>
      <c r="G33" s="179"/>
      <c r="H33" s="179"/>
      <c r="I33" s="152"/>
      <c r="J33" s="152"/>
      <c r="K33" s="293" t="s">
        <v>269</v>
      </c>
      <c r="L33" s="39">
        <v>1</v>
      </c>
      <c r="M33" s="39">
        <v>4</v>
      </c>
      <c r="N33" s="563">
        <v>5540597080</v>
      </c>
      <c r="O33" s="688"/>
      <c r="P33" s="294">
        <v>0</v>
      </c>
      <c r="Q33" s="295"/>
      <c r="R33" s="518">
        <f>R34</f>
        <v>0</v>
      </c>
      <c r="S33" s="555"/>
      <c r="T33" s="565">
        <f>T34</f>
        <v>0</v>
      </c>
      <c r="U33" s="688"/>
      <c r="V33" s="172">
        <f>V34</f>
        <v>0</v>
      </c>
    </row>
    <row r="34" spans="1:22" ht="22.5" hidden="1" customHeight="1" thickBot="1">
      <c r="A34" s="38"/>
      <c r="B34" s="177"/>
      <c r="C34" s="178"/>
      <c r="D34" s="178"/>
      <c r="E34" s="179"/>
      <c r="F34" s="179"/>
      <c r="G34" s="179"/>
      <c r="H34" s="179"/>
      <c r="I34" s="152"/>
      <c r="J34" s="152"/>
      <c r="K34" s="153" t="s">
        <v>93</v>
      </c>
      <c r="L34" s="40">
        <v>1</v>
      </c>
      <c r="M34" s="40">
        <v>4</v>
      </c>
      <c r="N34" s="524">
        <v>5540597080</v>
      </c>
      <c r="O34" s="539"/>
      <c r="P34" s="60">
        <v>120</v>
      </c>
      <c r="Q34" s="61"/>
      <c r="R34" s="520">
        <f>'Прил 5'!Q39</f>
        <v>0</v>
      </c>
      <c r="S34" s="538"/>
      <c r="T34" s="522">
        <f>'Прил 5'!R39</f>
        <v>0</v>
      </c>
      <c r="U34" s="539"/>
      <c r="V34" s="154">
        <f>'Прил 5'!S39</f>
        <v>0</v>
      </c>
    </row>
    <row r="35" spans="1:22" ht="22.5" customHeight="1" thickBot="1">
      <c r="A35" s="38"/>
      <c r="B35" s="177"/>
      <c r="C35" s="178"/>
      <c r="D35" s="178"/>
      <c r="E35" s="179"/>
      <c r="F35" s="179"/>
      <c r="G35" s="179"/>
      <c r="H35" s="179"/>
      <c r="I35" s="152"/>
      <c r="J35" s="152"/>
      <c r="K35" s="293" t="s">
        <v>142</v>
      </c>
      <c r="L35" s="39">
        <v>1</v>
      </c>
      <c r="M35" s="39">
        <v>6</v>
      </c>
      <c r="N35" s="563">
        <v>0</v>
      </c>
      <c r="O35" s="564"/>
      <c r="P35" s="294">
        <v>0</v>
      </c>
      <c r="Q35" s="295"/>
      <c r="R35" s="518">
        <f>R40</f>
        <v>27993</v>
      </c>
      <c r="S35" s="694"/>
      <c r="T35" s="565">
        <f>T40</f>
        <v>27993</v>
      </c>
      <c r="U35" s="729"/>
      <c r="V35" s="172">
        <f>V40</f>
        <v>27993</v>
      </c>
    </row>
    <row r="36" spans="1:22" ht="22.5" customHeight="1" thickBot="1">
      <c r="A36" s="38"/>
      <c r="B36" s="177"/>
      <c r="C36" s="178"/>
      <c r="D36" s="178"/>
      <c r="E36" s="179"/>
      <c r="F36" s="179"/>
      <c r="G36" s="179"/>
      <c r="H36" s="179"/>
      <c r="I36" s="152"/>
      <c r="J36" s="152"/>
      <c r="K36" s="153" t="s">
        <v>277</v>
      </c>
      <c r="L36" s="40">
        <v>1</v>
      </c>
      <c r="M36" s="40">
        <v>6</v>
      </c>
      <c r="N36" s="524">
        <v>5500000000</v>
      </c>
      <c r="O36" s="562"/>
      <c r="P36" s="60">
        <v>0</v>
      </c>
      <c r="Q36" s="61"/>
      <c r="R36" s="520">
        <f>R38</f>
        <v>27993</v>
      </c>
      <c r="S36" s="695"/>
      <c r="T36" s="522">
        <f>T38</f>
        <v>27993</v>
      </c>
      <c r="U36" s="654"/>
      <c r="V36" s="154">
        <f>V38</f>
        <v>27993</v>
      </c>
    </row>
    <row r="37" spans="1:22" ht="17.25" customHeight="1" thickBot="1">
      <c r="A37" s="38"/>
      <c r="B37" s="177"/>
      <c r="C37" s="178"/>
      <c r="D37" s="178"/>
      <c r="E37" s="179"/>
      <c r="F37" s="179"/>
      <c r="G37" s="179"/>
      <c r="H37" s="179"/>
      <c r="I37" s="152"/>
      <c r="J37" s="152"/>
      <c r="K37" s="153" t="s">
        <v>281</v>
      </c>
      <c r="L37" s="40">
        <v>1</v>
      </c>
      <c r="M37" s="40">
        <v>6</v>
      </c>
      <c r="N37" s="524">
        <v>5540000000</v>
      </c>
      <c r="O37" s="562"/>
      <c r="P37" s="60">
        <v>0</v>
      </c>
      <c r="Q37" s="61"/>
      <c r="R37" s="520">
        <f>R38</f>
        <v>27993</v>
      </c>
      <c r="S37" s="538"/>
      <c r="T37" s="522">
        <f>T38</f>
        <v>27993</v>
      </c>
      <c r="U37" s="539"/>
      <c r="V37" s="154">
        <f>V38</f>
        <v>27993</v>
      </c>
    </row>
    <row r="38" spans="1:22" ht="22.5" customHeight="1" thickBot="1">
      <c r="A38" s="38"/>
      <c r="B38" s="177"/>
      <c r="C38" s="178"/>
      <c r="D38" s="178"/>
      <c r="E38" s="179"/>
      <c r="F38" s="179"/>
      <c r="G38" s="179"/>
      <c r="H38" s="179"/>
      <c r="I38" s="152"/>
      <c r="J38" s="152"/>
      <c r="K38" s="153" t="s">
        <v>263</v>
      </c>
      <c r="L38" s="40">
        <v>1</v>
      </c>
      <c r="M38" s="40">
        <v>6</v>
      </c>
      <c r="N38" s="524">
        <v>5540000000</v>
      </c>
      <c r="O38" s="562"/>
      <c r="P38" s="60">
        <v>0</v>
      </c>
      <c r="Q38" s="61"/>
      <c r="R38" s="520">
        <f>R39</f>
        <v>27993</v>
      </c>
      <c r="S38" s="695"/>
      <c r="T38" s="522">
        <f>T39</f>
        <v>27993</v>
      </c>
      <c r="U38" s="654"/>
      <c r="V38" s="154">
        <f>V39</f>
        <v>27993</v>
      </c>
    </row>
    <row r="39" spans="1:22" ht="36.75" customHeight="1" thickBot="1">
      <c r="A39" s="38"/>
      <c r="B39" s="177"/>
      <c r="C39" s="178"/>
      <c r="D39" s="178"/>
      <c r="E39" s="179"/>
      <c r="F39" s="179"/>
      <c r="G39" s="179"/>
      <c r="H39" s="179"/>
      <c r="I39" s="152"/>
      <c r="J39" s="152"/>
      <c r="K39" s="153" t="s">
        <v>314</v>
      </c>
      <c r="L39" s="40">
        <v>1</v>
      </c>
      <c r="M39" s="40">
        <v>6</v>
      </c>
      <c r="N39" s="524" t="str">
        <f>N40</f>
        <v>55405Т0050</v>
      </c>
      <c r="O39" s="562"/>
      <c r="P39" s="60">
        <v>0</v>
      </c>
      <c r="Q39" s="61"/>
      <c r="R39" s="520">
        <f>R40</f>
        <v>27993</v>
      </c>
      <c r="S39" s="695"/>
      <c r="T39" s="522">
        <f>T40</f>
        <v>27993</v>
      </c>
      <c r="U39" s="654"/>
      <c r="V39" s="154">
        <f>V40</f>
        <v>27993</v>
      </c>
    </row>
    <row r="40" spans="1:22" ht="22.5" customHeight="1" thickBot="1">
      <c r="A40" s="38"/>
      <c r="B40" s="177"/>
      <c r="C40" s="178"/>
      <c r="D40" s="178"/>
      <c r="E40" s="179"/>
      <c r="F40" s="179"/>
      <c r="G40" s="179"/>
      <c r="H40" s="179"/>
      <c r="I40" s="152"/>
      <c r="J40" s="152"/>
      <c r="K40" s="153" t="s">
        <v>81</v>
      </c>
      <c r="L40" s="40">
        <v>1</v>
      </c>
      <c r="M40" s="40">
        <v>6</v>
      </c>
      <c r="N40" s="524" t="s">
        <v>305</v>
      </c>
      <c r="O40" s="562"/>
      <c r="P40" s="60">
        <v>540</v>
      </c>
      <c r="Q40" s="61"/>
      <c r="R40" s="520">
        <f>'Прил 5'!Q49</f>
        <v>27993</v>
      </c>
      <c r="S40" s="695"/>
      <c r="T40" s="522">
        <f>'Прил 5'!R49</f>
        <v>27993</v>
      </c>
      <c r="U40" s="654"/>
      <c r="V40" s="154">
        <f>'Прил 5'!S49</f>
        <v>27993</v>
      </c>
    </row>
    <row r="41" spans="1:22" ht="22.5" customHeight="1" thickBot="1">
      <c r="A41" s="38"/>
      <c r="B41" s="177"/>
      <c r="C41" s="178"/>
      <c r="D41" s="178"/>
      <c r="E41" s="179"/>
      <c r="F41" s="179"/>
      <c r="G41" s="179"/>
      <c r="H41" s="179"/>
      <c r="I41" s="152"/>
      <c r="J41" s="152"/>
      <c r="K41" s="293" t="s">
        <v>335</v>
      </c>
      <c r="L41" s="39">
        <v>1</v>
      </c>
      <c r="M41" s="39">
        <v>7</v>
      </c>
      <c r="N41" s="563">
        <v>0</v>
      </c>
      <c r="O41" s="564"/>
      <c r="P41" s="294">
        <v>0</v>
      </c>
      <c r="Q41" s="295"/>
      <c r="R41" s="518">
        <v>125800</v>
      </c>
      <c r="S41" s="519"/>
      <c r="T41" s="565">
        <v>0</v>
      </c>
      <c r="U41" s="566"/>
      <c r="V41" s="172">
        <v>0</v>
      </c>
    </row>
    <row r="42" spans="1:22" ht="22.5" customHeight="1" thickBot="1">
      <c r="A42" s="38"/>
      <c r="B42" s="177"/>
      <c r="C42" s="178"/>
      <c r="D42" s="178"/>
      <c r="E42" s="179"/>
      <c r="F42" s="179"/>
      <c r="G42" s="179"/>
      <c r="H42" s="179"/>
      <c r="I42" s="152"/>
      <c r="J42" s="152"/>
      <c r="K42" s="153" t="s">
        <v>135</v>
      </c>
      <c r="L42" s="40">
        <v>1</v>
      </c>
      <c r="M42" s="40">
        <v>7</v>
      </c>
      <c r="N42" s="524">
        <v>7700000000</v>
      </c>
      <c r="O42" s="525"/>
      <c r="P42" s="60">
        <v>0</v>
      </c>
      <c r="Q42" s="61"/>
      <c r="R42" s="520">
        <v>125800</v>
      </c>
      <c r="S42" s="521"/>
      <c r="T42" s="522">
        <v>0</v>
      </c>
      <c r="U42" s="523"/>
      <c r="V42" s="154">
        <v>0</v>
      </c>
    </row>
    <row r="43" spans="1:22" ht="22.5" customHeight="1" thickBot="1">
      <c r="A43" s="38"/>
      <c r="B43" s="177"/>
      <c r="C43" s="178"/>
      <c r="D43" s="178"/>
      <c r="E43" s="179"/>
      <c r="F43" s="179"/>
      <c r="G43" s="179"/>
      <c r="H43" s="179"/>
      <c r="I43" s="152"/>
      <c r="J43" s="152"/>
      <c r="K43" s="153" t="s">
        <v>342</v>
      </c>
      <c r="L43" s="40">
        <v>1</v>
      </c>
      <c r="M43" s="40">
        <v>7</v>
      </c>
      <c r="N43" s="524">
        <v>7720000000</v>
      </c>
      <c r="O43" s="525"/>
      <c r="P43" s="60">
        <v>0</v>
      </c>
      <c r="Q43" s="61"/>
      <c r="R43" s="520">
        <v>125800</v>
      </c>
      <c r="S43" s="521"/>
      <c r="T43" s="522">
        <v>0</v>
      </c>
      <c r="U43" s="523"/>
      <c r="V43" s="154">
        <v>0</v>
      </c>
    </row>
    <row r="44" spans="1:22" ht="22.5" customHeight="1" thickBot="1">
      <c r="A44" s="38"/>
      <c r="B44" s="177"/>
      <c r="C44" s="178"/>
      <c r="D44" s="178"/>
      <c r="E44" s="179"/>
      <c r="F44" s="179"/>
      <c r="G44" s="179"/>
      <c r="H44" s="179"/>
      <c r="I44" s="152"/>
      <c r="J44" s="152"/>
      <c r="K44" s="153" t="s">
        <v>337</v>
      </c>
      <c r="L44" s="40">
        <v>1</v>
      </c>
      <c r="M44" s="40">
        <v>7</v>
      </c>
      <c r="N44" s="524">
        <v>7720010050</v>
      </c>
      <c r="O44" s="525"/>
      <c r="P44" s="60">
        <v>0</v>
      </c>
      <c r="Q44" s="61"/>
      <c r="R44" s="520">
        <v>125800</v>
      </c>
      <c r="S44" s="521"/>
      <c r="T44" s="522">
        <v>0</v>
      </c>
      <c r="U44" s="523"/>
      <c r="V44" s="154">
        <v>0</v>
      </c>
    </row>
    <row r="45" spans="1:22" ht="22.5" customHeight="1" thickBot="1">
      <c r="A45" s="38"/>
      <c r="B45" s="177"/>
      <c r="C45" s="178"/>
      <c r="D45" s="178"/>
      <c r="E45" s="179"/>
      <c r="F45" s="179"/>
      <c r="G45" s="179"/>
      <c r="H45" s="179"/>
      <c r="I45" s="152"/>
      <c r="J45" s="152"/>
      <c r="K45" s="153" t="s">
        <v>338</v>
      </c>
      <c r="L45" s="40">
        <v>1</v>
      </c>
      <c r="M45" s="40">
        <v>7</v>
      </c>
      <c r="N45" s="524">
        <v>7720010050</v>
      </c>
      <c r="O45" s="525"/>
      <c r="P45" s="60">
        <v>880</v>
      </c>
      <c r="Q45" s="61"/>
      <c r="R45" s="520">
        <f>'Прил 5'!Q55</f>
        <v>125800</v>
      </c>
      <c r="S45" s="521"/>
      <c r="T45" s="522">
        <v>0</v>
      </c>
      <c r="U45" s="523"/>
      <c r="V45" s="154">
        <v>0</v>
      </c>
    </row>
    <row r="46" spans="1:22" ht="19.5" customHeight="1" thickBot="1">
      <c r="A46" s="38"/>
      <c r="B46" s="177"/>
      <c r="C46" s="178"/>
      <c r="D46" s="178"/>
      <c r="E46" s="179"/>
      <c r="F46" s="179"/>
      <c r="G46" s="179"/>
      <c r="H46" s="179"/>
      <c r="I46" s="152"/>
      <c r="J46" s="152"/>
      <c r="K46" s="293" t="s">
        <v>265</v>
      </c>
      <c r="L46" s="39">
        <v>1</v>
      </c>
      <c r="M46" s="39">
        <v>11</v>
      </c>
      <c r="N46" s="563">
        <v>0</v>
      </c>
      <c r="O46" s="688"/>
      <c r="P46" s="294">
        <v>0</v>
      </c>
      <c r="Q46" s="295"/>
      <c r="R46" s="518">
        <f>R51</f>
        <v>5000</v>
      </c>
      <c r="S46" s="555"/>
      <c r="T46" s="565">
        <f>T51</f>
        <v>5000</v>
      </c>
      <c r="U46" s="688"/>
      <c r="V46" s="172">
        <f>V51</f>
        <v>5000</v>
      </c>
    </row>
    <row r="47" spans="1:22" ht="22.5" customHeight="1" thickBot="1">
      <c r="A47" s="38"/>
      <c r="B47" s="177"/>
      <c r="C47" s="178"/>
      <c r="D47" s="178"/>
      <c r="E47" s="179"/>
      <c r="F47" s="179"/>
      <c r="G47" s="179"/>
      <c r="H47" s="179"/>
      <c r="I47" s="152"/>
      <c r="J47" s="152"/>
      <c r="K47" s="153" t="s">
        <v>135</v>
      </c>
      <c r="L47" s="40">
        <v>1</v>
      </c>
      <c r="M47" s="40">
        <v>11</v>
      </c>
      <c r="N47" s="524">
        <v>7700000000</v>
      </c>
      <c r="O47" s="539"/>
      <c r="P47" s="60">
        <v>0</v>
      </c>
      <c r="Q47" s="61"/>
      <c r="R47" s="520">
        <f>R48</f>
        <v>5000</v>
      </c>
      <c r="S47" s="538"/>
      <c r="T47" s="522">
        <f>T48</f>
        <v>5000</v>
      </c>
      <c r="U47" s="539"/>
      <c r="V47" s="154">
        <f>V48</f>
        <v>5000</v>
      </c>
    </row>
    <row r="48" spans="1:22" ht="22.5" customHeight="1" thickBot="1">
      <c r="A48" s="38"/>
      <c r="B48" s="177"/>
      <c r="C48" s="178"/>
      <c r="D48" s="178"/>
      <c r="E48" s="179"/>
      <c r="F48" s="179"/>
      <c r="G48" s="179"/>
      <c r="H48" s="179"/>
      <c r="I48" s="152"/>
      <c r="J48" s="152"/>
      <c r="K48" s="153" t="s">
        <v>268</v>
      </c>
      <c r="L48" s="40">
        <v>1</v>
      </c>
      <c r="M48" s="40">
        <v>11</v>
      </c>
      <c r="N48" s="524">
        <v>7710000000</v>
      </c>
      <c r="O48" s="539"/>
      <c r="P48" s="60">
        <v>0</v>
      </c>
      <c r="Q48" s="61"/>
      <c r="R48" s="520">
        <f>R49</f>
        <v>5000</v>
      </c>
      <c r="S48" s="538"/>
      <c r="T48" s="522">
        <f>T49</f>
        <v>5000</v>
      </c>
      <c r="U48" s="539"/>
      <c r="V48" s="154">
        <f>V49</f>
        <v>5000</v>
      </c>
    </row>
    <row r="49" spans="1:22" ht="22.5" customHeight="1" thickBot="1">
      <c r="A49" s="38"/>
      <c r="B49" s="177"/>
      <c r="C49" s="178"/>
      <c r="D49" s="178"/>
      <c r="E49" s="179"/>
      <c r="F49" s="179"/>
      <c r="G49" s="179"/>
      <c r="H49" s="179"/>
      <c r="I49" s="152"/>
      <c r="J49" s="152"/>
      <c r="K49" s="153" t="s">
        <v>266</v>
      </c>
      <c r="L49" s="40">
        <v>1</v>
      </c>
      <c r="M49" s="40">
        <v>11</v>
      </c>
      <c r="N49" s="524">
        <v>7710000040</v>
      </c>
      <c r="O49" s="539"/>
      <c r="P49" s="60">
        <v>0</v>
      </c>
      <c r="Q49" s="61"/>
      <c r="R49" s="520">
        <f>R50</f>
        <v>5000</v>
      </c>
      <c r="S49" s="538"/>
      <c r="T49" s="522">
        <f>T50</f>
        <v>5000</v>
      </c>
      <c r="U49" s="539"/>
      <c r="V49" s="154">
        <f>V50</f>
        <v>5000</v>
      </c>
    </row>
    <row r="50" spans="1:22" ht="22.5" customHeight="1" thickBot="1">
      <c r="A50" s="38"/>
      <c r="B50" s="177"/>
      <c r="C50" s="178"/>
      <c r="D50" s="178"/>
      <c r="E50" s="179"/>
      <c r="F50" s="179"/>
      <c r="G50" s="179"/>
      <c r="H50" s="179"/>
      <c r="I50" s="152"/>
      <c r="J50" s="152"/>
      <c r="K50" s="153" t="s">
        <v>113</v>
      </c>
      <c r="L50" s="40">
        <v>1</v>
      </c>
      <c r="M50" s="40">
        <v>11</v>
      </c>
      <c r="N50" s="524">
        <v>7710000040</v>
      </c>
      <c r="O50" s="539"/>
      <c r="P50" s="60">
        <v>800</v>
      </c>
      <c r="Q50" s="61"/>
      <c r="R50" s="520">
        <f>R51</f>
        <v>5000</v>
      </c>
      <c r="S50" s="538"/>
      <c r="T50" s="522">
        <f>T51</f>
        <v>5000</v>
      </c>
      <c r="U50" s="539"/>
      <c r="V50" s="154">
        <f>V51</f>
        <v>5000</v>
      </c>
    </row>
    <row r="51" spans="1:22" ht="22.5" customHeight="1" thickBot="1">
      <c r="A51" s="38"/>
      <c r="B51" s="177"/>
      <c r="C51" s="178"/>
      <c r="D51" s="178"/>
      <c r="E51" s="179"/>
      <c r="F51" s="179"/>
      <c r="G51" s="179"/>
      <c r="H51" s="179"/>
      <c r="I51" s="152"/>
      <c r="J51" s="152"/>
      <c r="K51" s="153" t="s">
        <v>267</v>
      </c>
      <c r="L51" s="40">
        <v>1</v>
      </c>
      <c r="M51" s="40">
        <v>11</v>
      </c>
      <c r="N51" s="524">
        <v>7710000040</v>
      </c>
      <c r="O51" s="539"/>
      <c r="P51" s="60">
        <v>870</v>
      </c>
      <c r="Q51" s="61"/>
      <c r="R51" s="520">
        <f>'Прил 5'!Q61</f>
        <v>5000</v>
      </c>
      <c r="S51" s="538"/>
      <c r="T51" s="522">
        <f>'Прил 5'!R61</f>
        <v>5000</v>
      </c>
      <c r="U51" s="539"/>
      <c r="V51" s="154">
        <f>'Прил 5'!S61</f>
        <v>5000</v>
      </c>
    </row>
    <row r="52" spans="1:22" ht="21" customHeight="1" thickBot="1">
      <c r="A52" s="38"/>
      <c r="B52" s="177"/>
      <c r="C52" s="178"/>
      <c r="D52" s="178"/>
      <c r="E52" s="179"/>
      <c r="F52" s="179"/>
      <c r="G52" s="179"/>
      <c r="H52" s="179"/>
      <c r="I52" s="152"/>
      <c r="J52" s="152"/>
      <c r="K52" s="293" t="s">
        <v>24</v>
      </c>
      <c r="L52" s="39">
        <v>1</v>
      </c>
      <c r="M52" s="39">
        <v>13</v>
      </c>
      <c r="N52" s="563">
        <v>0</v>
      </c>
      <c r="O52" s="692"/>
      <c r="P52" s="294">
        <v>0</v>
      </c>
      <c r="Q52" s="295"/>
      <c r="R52" s="518">
        <f>R56</f>
        <v>1500</v>
      </c>
      <c r="S52" s="694"/>
      <c r="T52" s="565">
        <f>T56</f>
        <v>1000</v>
      </c>
      <c r="U52" s="729"/>
      <c r="V52" s="172">
        <f>V56</f>
        <v>1000</v>
      </c>
    </row>
    <row r="53" spans="1:22" ht="22.5" hidden="1" customHeight="1" thickBot="1">
      <c r="A53" s="38"/>
      <c r="B53" s="177"/>
      <c r="C53" s="178"/>
      <c r="D53" s="178"/>
      <c r="E53" s="179"/>
      <c r="F53" s="179"/>
      <c r="G53" s="179"/>
      <c r="H53" s="179"/>
      <c r="I53" s="152"/>
      <c r="J53" s="152"/>
      <c r="K53" s="153" t="s">
        <v>135</v>
      </c>
      <c r="L53" s="40">
        <v>1</v>
      </c>
      <c r="M53" s="40">
        <v>13</v>
      </c>
      <c r="N53" s="524">
        <v>7700000000</v>
      </c>
      <c r="O53" s="562"/>
      <c r="P53" s="60">
        <v>0</v>
      </c>
      <c r="Q53" s="61"/>
      <c r="R53" s="520">
        <f>R54</f>
        <v>1500</v>
      </c>
      <c r="S53" s="695"/>
      <c r="T53" s="522">
        <f>T54</f>
        <v>1000</v>
      </c>
      <c r="U53" s="654"/>
      <c r="V53" s="154">
        <f>V54</f>
        <v>1000</v>
      </c>
    </row>
    <row r="54" spans="1:22" ht="22.5" customHeight="1" thickBot="1">
      <c r="A54" s="38"/>
      <c r="B54" s="177"/>
      <c r="C54" s="178"/>
      <c r="D54" s="178"/>
      <c r="E54" s="179"/>
      <c r="F54" s="179"/>
      <c r="G54" s="179"/>
      <c r="H54" s="179"/>
      <c r="I54" s="152"/>
      <c r="J54" s="152"/>
      <c r="K54" s="153" t="s">
        <v>141</v>
      </c>
      <c r="L54" s="40">
        <v>1</v>
      </c>
      <c r="M54" s="40">
        <v>13</v>
      </c>
      <c r="N54" s="524">
        <v>5500000000</v>
      </c>
      <c r="O54" s="562"/>
      <c r="P54" s="60">
        <v>0</v>
      </c>
      <c r="Q54" s="61"/>
      <c r="R54" s="520">
        <f>R55</f>
        <v>1500</v>
      </c>
      <c r="S54" s="695"/>
      <c r="T54" s="522">
        <f>T55</f>
        <v>1000</v>
      </c>
      <c r="U54" s="654"/>
      <c r="V54" s="154">
        <f>V55</f>
        <v>1000</v>
      </c>
    </row>
    <row r="55" spans="1:22" ht="22.5" customHeight="1" thickBot="1">
      <c r="A55" s="38"/>
      <c r="B55" s="177"/>
      <c r="C55" s="178"/>
      <c r="D55" s="178"/>
      <c r="E55" s="179"/>
      <c r="F55" s="179"/>
      <c r="G55" s="179"/>
      <c r="H55" s="179"/>
      <c r="I55" s="152"/>
      <c r="J55" s="152"/>
      <c r="K55" s="153" t="s">
        <v>113</v>
      </c>
      <c r="L55" s="40">
        <v>1</v>
      </c>
      <c r="M55" s="40">
        <v>13</v>
      </c>
      <c r="N55" s="524">
        <v>5540000000</v>
      </c>
      <c r="O55" s="562"/>
      <c r="P55" s="60">
        <v>800</v>
      </c>
      <c r="Q55" s="61"/>
      <c r="R55" s="520">
        <f>R56</f>
        <v>1500</v>
      </c>
      <c r="S55" s="695"/>
      <c r="T55" s="522">
        <f>T56</f>
        <v>1000</v>
      </c>
      <c r="U55" s="654"/>
      <c r="V55" s="154">
        <f>V56</f>
        <v>1000</v>
      </c>
    </row>
    <row r="56" spans="1:22" ht="22.5" customHeight="1" thickBot="1">
      <c r="A56" s="38"/>
      <c r="B56" s="177"/>
      <c r="C56" s="178"/>
      <c r="D56" s="178"/>
      <c r="E56" s="179"/>
      <c r="F56" s="179"/>
      <c r="G56" s="179"/>
      <c r="H56" s="179"/>
      <c r="I56" s="152"/>
      <c r="J56" s="152"/>
      <c r="K56" s="153" t="s">
        <v>114</v>
      </c>
      <c r="L56" s="40">
        <v>1</v>
      </c>
      <c r="M56" s="40">
        <v>13</v>
      </c>
      <c r="N56" s="524">
        <v>5540500000</v>
      </c>
      <c r="O56" s="562"/>
      <c r="P56" s="60">
        <v>850</v>
      </c>
      <c r="Q56" s="61"/>
      <c r="R56" s="520">
        <f>'Прил 5'!Q67</f>
        <v>1500</v>
      </c>
      <c r="S56" s="695"/>
      <c r="T56" s="522">
        <f>'Прил 5'!R67</f>
        <v>1000</v>
      </c>
      <c r="U56" s="654"/>
      <c r="V56" s="154">
        <f>'Прил 5'!S67</f>
        <v>1000</v>
      </c>
    </row>
    <row r="57" spans="1:22" ht="16.5" customHeight="1" thickBot="1">
      <c r="A57" s="38"/>
      <c r="B57" s="689" t="s">
        <v>98</v>
      </c>
      <c r="C57" s="690"/>
      <c r="D57" s="690"/>
      <c r="E57" s="690"/>
      <c r="F57" s="690"/>
      <c r="G57" s="690"/>
      <c r="H57" s="690"/>
      <c r="I57" s="690"/>
      <c r="J57" s="690"/>
      <c r="K57" s="691"/>
      <c r="L57" s="346">
        <v>2</v>
      </c>
      <c r="M57" s="346">
        <v>0</v>
      </c>
      <c r="N57" s="573">
        <v>0</v>
      </c>
      <c r="O57" s="608"/>
      <c r="P57" s="609">
        <v>0</v>
      </c>
      <c r="Q57" s="610"/>
      <c r="R57" s="611">
        <f>R58</f>
        <v>182841.2</v>
      </c>
      <c r="S57" s="612"/>
      <c r="T57" s="613">
        <f>T58</f>
        <v>199990.26000000004</v>
      </c>
      <c r="U57" s="614"/>
      <c r="V57" s="347">
        <f>V58</f>
        <v>207171.11</v>
      </c>
    </row>
    <row r="58" spans="1:22" ht="15" customHeight="1" thickBot="1">
      <c r="A58" s="38"/>
      <c r="B58" s="675"/>
      <c r="C58" s="617"/>
      <c r="D58" s="685" t="s">
        <v>28</v>
      </c>
      <c r="E58" s="686"/>
      <c r="F58" s="686"/>
      <c r="G58" s="686"/>
      <c r="H58" s="686"/>
      <c r="I58" s="686"/>
      <c r="J58" s="686"/>
      <c r="K58" s="687"/>
      <c r="L58" s="39">
        <v>2</v>
      </c>
      <c r="M58" s="39">
        <v>3</v>
      </c>
      <c r="N58" s="563">
        <v>0</v>
      </c>
      <c r="O58" s="564"/>
      <c r="P58" s="618">
        <v>0</v>
      </c>
      <c r="Q58" s="619"/>
      <c r="R58" s="518">
        <f>R59</f>
        <v>182841.2</v>
      </c>
      <c r="S58" s="519"/>
      <c r="T58" s="565">
        <f>T59</f>
        <v>199990.26000000004</v>
      </c>
      <c r="U58" s="566"/>
      <c r="V58" s="172">
        <f>V59</f>
        <v>207171.11</v>
      </c>
    </row>
    <row r="59" spans="1:22" ht="30" customHeight="1" thickBot="1">
      <c r="A59" s="38"/>
      <c r="B59" s="675"/>
      <c r="C59" s="617"/>
      <c r="D59" s="615"/>
      <c r="E59" s="617"/>
      <c r="F59" s="682" t="s">
        <v>277</v>
      </c>
      <c r="G59" s="683"/>
      <c r="H59" s="683"/>
      <c r="I59" s="683"/>
      <c r="J59" s="683"/>
      <c r="K59" s="684"/>
      <c r="L59" s="40">
        <v>2</v>
      </c>
      <c r="M59" s="40">
        <v>3</v>
      </c>
      <c r="N59" s="524">
        <v>5500000000</v>
      </c>
      <c r="O59" s="525"/>
      <c r="P59" s="541">
        <v>0</v>
      </c>
      <c r="Q59" s="542"/>
      <c r="R59" s="520">
        <f>R61</f>
        <v>182841.2</v>
      </c>
      <c r="S59" s="521"/>
      <c r="T59" s="522">
        <f>T61</f>
        <v>199990.26000000004</v>
      </c>
      <c r="U59" s="523"/>
      <c r="V59" s="154">
        <f>V61</f>
        <v>207171.11</v>
      </c>
    </row>
    <row r="60" spans="1:22" ht="15.75" customHeight="1" thickBot="1">
      <c r="A60" s="38"/>
      <c r="B60" s="376"/>
      <c r="C60" s="293"/>
      <c r="D60" s="375"/>
      <c r="E60" s="293"/>
      <c r="F60" s="377"/>
      <c r="G60" s="378"/>
      <c r="H60" s="378"/>
      <c r="I60" s="378"/>
      <c r="J60" s="378"/>
      <c r="K60" s="379" t="s">
        <v>282</v>
      </c>
      <c r="L60" s="40">
        <v>2</v>
      </c>
      <c r="M60" s="40">
        <v>3</v>
      </c>
      <c r="N60" s="524">
        <v>5540000000</v>
      </c>
      <c r="O60" s="525"/>
      <c r="P60" s="541">
        <v>0</v>
      </c>
      <c r="Q60" s="542"/>
      <c r="R60" s="520">
        <f>R61</f>
        <v>182841.2</v>
      </c>
      <c r="S60" s="538"/>
      <c r="T60" s="522">
        <f>T61</f>
        <v>199990.26000000004</v>
      </c>
      <c r="U60" s="539"/>
      <c r="V60" s="154">
        <f>V61</f>
        <v>207171.11</v>
      </c>
    </row>
    <row r="61" spans="1:22" ht="19.5" customHeight="1" thickBot="1">
      <c r="A61" s="38"/>
      <c r="B61" s="675"/>
      <c r="C61" s="617"/>
      <c r="D61" s="615"/>
      <c r="E61" s="617"/>
      <c r="F61" s="615"/>
      <c r="G61" s="617"/>
      <c r="H61" s="682" t="s">
        <v>263</v>
      </c>
      <c r="I61" s="683"/>
      <c r="J61" s="683"/>
      <c r="K61" s="684"/>
      <c r="L61" s="40">
        <v>2</v>
      </c>
      <c r="M61" s="40">
        <v>3</v>
      </c>
      <c r="N61" s="524">
        <v>5540500000</v>
      </c>
      <c r="O61" s="525"/>
      <c r="P61" s="541">
        <v>0</v>
      </c>
      <c r="Q61" s="542"/>
      <c r="R61" s="520">
        <f>R62</f>
        <v>182841.2</v>
      </c>
      <c r="S61" s="521"/>
      <c r="T61" s="522">
        <f>T62</f>
        <v>199990.26000000004</v>
      </c>
      <c r="U61" s="523"/>
      <c r="V61" s="154">
        <f>V62</f>
        <v>207171.11</v>
      </c>
    </row>
    <row r="62" spans="1:22" ht="15.75" customHeight="1">
      <c r="A62" s="630"/>
      <c r="B62" s="671"/>
      <c r="C62" s="672"/>
      <c r="D62" s="580"/>
      <c r="E62" s="672"/>
      <c r="F62" s="580"/>
      <c r="G62" s="672"/>
      <c r="H62" s="676" t="s">
        <v>283</v>
      </c>
      <c r="I62" s="677"/>
      <c r="J62" s="677"/>
      <c r="K62" s="678"/>
      <c r="L62" s="652">
        <v>2</v>
      </c>
      <c r="M62" s="652">
        <v>3</v>
      </c>
      <c r="N62" s="567">
        <v>5540551180</v>
      </c>
      <c r="O62" s="568"/>
      <c r="P62" s="530">
        <v>0</v>
      </c>
      <c r="Q62" s="531"/>
      <c r="R62" s="569">
        <f>R64+R65</f>
        <v>182841.2</v>
      </c>
      <c r="S62" s="570"/>
      <c r="T62" s="526">
        <f>T64+T65</f>
        <v>199990.26000000004</v>
      </c>
      <c r="U62" s="527"/>
      <c r="V62" s="622">
        <f>V64+V65</f>
        <v>207171.11</v>
      </c>
    </row>
    <row r="63" spans="1:22" ht="8.25" customHeight="1" thickBot="1">
      <c r="A63" s="630"/>
      <c r="B63" s="673"/>
      <c r="C63" s="674"/>
      <c r="D63" s="583"/>
      <c r="E63" s="674"/>
      <c r="F63" s="583"/>
      <c r="G63" s="674"/>
      <c r="H63" s="679"/>
      <c r="I63" s="680"/>
      <c r="J63" s="680"/>
      <c r="K63" s="681"/>
      <c r="L63" s="627"/>
      <c r="M63" s="627"/>
      <c r="N63" s="571"/>
      <c r="O63" s="572"/>
      <c r="P63" s="532"/>
      <c r="Q63" s="533"/>
      <c r="R63" s="628"/>
      <c r="S63" s="629"/>
      <c r="T63" s="528"/>
      <c r="U63" s="529"/>
      <c r="V63" s="623"/>
    </row>
    <row r="64" spans="1:22" ht="22.5" customHeight="1" thickBot="1">
      <c r="A64" s="38"/>
      <c r="B64" s="675"/>
      <c r="C64" s="617"/>
      <c r="D64" s="615"/>
      <c r="E64" s="617"/>
      <c r="F64" s="615"/>
      <c r="G64" s="617"/>
      <c r="H64" s="615"/>
      <c r="I64" s="616"/>
      <c r="J64" s="617"/>
      <c r="K64" s="41" t="s">
        <v>93</v>
      </c>
      <c r="L64" s="40">
        <v>2</v>
      </c>
      <c r="M64" s="40">
        <v>3</v>
      </c>
      <c r="N64" s="524">
        <v>5540551180</v>
      </c>
      <c r="O64" s="525"/>
      <c r="P64" s="541">
        <v>120</v>
      </c>
      <c r="Q64" s="542"/>
      <c r="R64" s="520">
        <f>'Прил 5'!Q74</f>
        <v>182604.2</v>
      </c>
      <c r="S64" s="521"/>
      <c r="T64" s="522">
        <f>'Прил 5'!R74</f>
        <v>193406.34000000003</v>
      </c>
      <c r="U64" s="523"/>
      <c r="V64" s="154">
        <f>'Прил 5'!S74</f>
        <v>198608.71</v>
      </c>
    </row>
    <row r="65" spans="1:22" ht="15" customHeight="1" thickBot="1">
      <c r="A65" s="630"/>
      <c r="B65" s="671"/>
      <c r="C65" s="672"/>
      <c r="D65" s="580"/>
      <c r="E65" s="672"/>
      <c r="F65" s="580"/>
      <c r="G65" s="672"/>
      <c r="H65" s="580"/>
      <c r="I65" s="581"/>
      <c r="J65" s="672"/>
      <c r="K65" s="658" t="s">
        <v>96</v>
      </c>
      <c r="L65" s="652">
        <v>2</v>
      </c>
      <c r="M65" s="652">
        <v>3</v>
      </c>
      <c r="N65" s="524">
        <v>5540551180</v>
      </c>
      <c r="O65" s="525"/>
      <c r="P65" s="530">
        <v>240</v>
      </c>
      <c r="Q65" s="531"/>
      <c r="R65" s="569">
        <f>'Прил 5'!Q78</f>
        <v>237</v>
      </c>
      <c r="S65" s="570"/>
      <c r="T65" s="526">
        <f>'Прил 5'!R78</f>
        <v>6583.92</v>
      </c>
      <c r="U65" s="527"/>
      <c r="V65" s="622">
        <f>'Прил 5'!S78</f>
        <v>8562.4</v>
      </c>
    </row>
    <row r="66" spans="1:22" ht="16.5" hidden="1" customHeight="1" thickBot="1">
      <c r="A66" s="630"/>
      <c r="B66" s="673"/>
      <c r="C66" s="674"/>
      <c r="D66" s="583"/>
      <c r="E66" s="674"/>
      <c r="F66" s="583"/>
      <c r="G66" s="674"/>
      <c r="H66" s="583"/>
      <c r="I66" s="584"/>
      <c r="J66" s="674"/>
      <c r="K66" s="659"/>
      <c r="L66" s="627"/>
      <c r="M66" s="627"/>
      <c r="N66" s="524">
        <v>6020051180</v>
      </c>
      <c r="O66" s="525"/>
      <c r="P66" s="532"/>
      <c r="Q66" s="533"/>
      <c r="R66" s="628"/>
      <c r="S66" s="629"/>
      <c r="T66" s="528"/>
      <c r="U66" s="529"/>
      <c r="V66" s="623"/>
    </row>
    <row r="67" spans="1:22">
      <c r="A67" s="630"/>
      <c r="B67" s="660" t="s">
        <v>99</v>
      </c>
      <c r="C67" s="661"/>
      <c r="D67" s="661"/>
      <c r="E67" s="661"/>
      <c r="F67" s="661"/>
      <c r="G67" s="661"/>
      <c r="H67" s="661"/>
      <c r="I67" s="661"/>
      <c r="J67" s="661"/>
      <c r="K67" s="662"/>
      <c r="L67" s="665">
        <v>3</v>
      </c>
      <c r="M67" s="665">
        <v>0</v>
      </c>
      <c r="N67" s="667">
        <v>0</v>
      </c>
      <c r="O67" s="668"/>
      <c r="P67" s="558">
        <v>0</v>
      </c>
      <c r="Q67" s="559"/>
      <c r="R67" s="730">
        <f>R69+R83</f>
        <v>92000</v>
      </c>
      <c r="S67" s="731"/>
      <c r="T67" s="734">
        <f>T70+T79</f>
        <v>92000</v>
      </c>
      <c r="U67" s="735"/>
      <c r="V67" s="656">
        <f>V69+V79</f>
        <v>92000</v>
      </c>
    </row>
    <row r="68" spans="1:22" ht="8.25" customHeight="1" thickBot="1">
      <c r="A68" s="630"/>
      <c r="B68" s="663"/>
      <c r="C68" s="664"/>
      <c r="D68" s="664"/>
      <c r="E68" s="664"/>
      <c r="F68" s="664"/>
      <c r="G68" s="664"/>
      <c r="H68" s="664"/>
      <c r="I68" s="664"/>
      <c r="J68" s="664"/>
      <c r="K68" s="651"/>
      <c r="L68" s="666"/>
      <c r="M68" s="666"/>
      <c r="N68" s="669"/>
      <c r="O68" s="670"/>
      <c r="P68" s="560"/>
      <c r="Q68" s="561"/>
      <c r="R68" s="732"/>
      <c r="S68" s="733"/>
      <c r="T68" s="736"/>
      <c r="U68" s="737"/>
      <c r="V68" s="657"/>
    </row>
    <row r="69" spans="1:22" ht="22.5" customHeight="1" thickBot="1">
      <c r="A69" s="38"/>
      <c r="B69" s="148"/>
      <c r="C69" s="615" t="s">
        <v>276</v>
      </c>
      <c r="D69" s="616"/>
      <c r="E69" s="616"/>
      <c r="F69" s="616"/>
      <c r="G69" s="616"/>
      <c r="H69" s="616"/>
      <c r="I69" s="616"/>
      <c r="J69" s="616"/>
      <c r="K69" s="617"/>
      <c r="L69" s="39">
        <v>3</v>
      </c>
      <c r="M69" s="39">
        <v>10</v>
      </c>
      <c r="N69" s="563">
        <v>0</v>
      </c>
      <c r="O69" s="564"/>
      <c r="P69" s="618">
        <v>0</v>
      </c>
      <c r="Q69" s="619"/>
      <c r="R69" s="518">
        <f>R70</f>
        <v>90000</v>
      </c>
      <c r="S69" s="519"/>
      <c r="T69" s="565">
        <f>T70</f>
        <v>90000</v>
      </c>
      <c r="U69" s="566"/>
      <c r="V69" s="172">
        <f>V70</f>
        <v>90000</v>
      </c>
    </row>
    <row r="70" spans="1:22" ht="26.25" customHeight="1" thickBot="1">
      <c r="A70" s="38"/>
      <c r="B70" s="148"/>
      <c r="C70" s="598"/>
      <c r="D70" s="599"/>
      <c r="E70" s="602" t="s">
        <v>272</v>
      </c>
      <c r="F70" s="603"/>
      <c r="G70" s="603"/>
      <c r="H70" s="603"/>
      <c r="I70" s="603"/>
      <c r="J70" s="603"/>
      <c r="K70" s="604"/>
      <c r="L70" s="40">
        <v>3</v>
      </c>
      <c r="M70" s="40">
        <v>10</v>
      </c>
      <c r="N70" s="524">
        <v>5500000000</v>
      </c>
      <c r="O70" s="525"/>
      <c r="P70" s="541">
        <v>0</v>
      </c>
      <c r="Q70" s="542"/>
      <c r="R70" s="520">
        <f>R72</f>
        <v>90000</v>
      </c>
      <c r="S70" s="521"/>
      <c r="T70" s="522">
        <f>T72</f>
        <v>90000</v>
      </c>
      <c r="U70" s="523"/>
      <c r="V70" s="154">
        <f>V72</f>
        <v>90000</v>
      </c>
    </row>
    <row r="71" spans="1:22" ht="14.25" customHeight="1" thickBot="1">
      <c r="A71" s="38"/>
      <c r="B71" s="187"/>
      <c r="C71" s="155"/>
      <c r="D71" s="156"/>
      <c r="E71" s="160"/>
      <c r="F71" s="161"/>
      <c r="G71" s="161"/>
      <c r="H71" s="161"/>
      <c r="I71" s="161"/>
      <c r="J71" s="161"/>
      <c r="K71" s="379" t="s">
        <v>282</v>
      </c>
      <c r="L71" s="40">
        <v>3</v>
      </c>
      <c r="M71" s="40">
        <v>10</v>
      </c>
      <c r="N71" s="524">
        <v>5540000000</v>
      </c>
      <c r="O71" s="525"/>
      <c r="P71" s="541">
        <v>0</v>
      </c>
      <c r="Q71" s="542"/>
      <c r="R71" s="520">
        <f>R72</f>
        <v>90000</v>
      </c>
      <c r="S71" s="538"/>
      <c r="T71" s="522">
        <f>T72</f>
        <v>90000</v>
      </c>
      <c r="U71" s="539"/>
      <c r="V71" s="189">
        <f>V72</f>
        <v>90000</v>
      </c>
    </row>
    <row r="72" spans="1:22" ht="15.75" customHeight="1">
      <c r="A72" s="630"/>
      <c r="B72" s="631"/>
      <c r="C72" s="633"/>
      <c r="D72" s="634"/>
      <c r="E72" s="637"/>
      <c r="F72" s="638"/>
      <c r="G72" s="643" t="s">
        <v>262</v>
      </c>
      <c r="H72" s="644"/>
      <c r="I72" s="644"/>
      <c r="J72" s="644"/>
      <c r="K72" s="645"/>
      <c r="L72" s="652">
        <v>3</v>
      </c>
      <c r="M72" s="652">
        <v>10</v>
      </c>
      <c r="N72" s="567">
        <v>5540100000</v>
      </c>
      <c r="O72" s="568"/>
      <c r="P72" s="530">
        <v>0</v>
      </c>
      <c r="Q72" s="531"/>
      <c r="R72" s="569">
        <f>R77</f>
        <v>90000</v>
      </c>
      <c r="S72" s="570"/>
      <c r="T72" s="526">
        <f>T77</f>
        <v>90000</v>
      </c>
      <c r="U72" s="527"/>
      <c r="V72" s="622">
        <f>V77</f>
        <v>90000</v>
      </c>
    </row>
    <row r="73" spans="1:22" ht="8.25" customHeight="1" thickBot="1">
      <c r="A73" s="630"/>
      <c r="B73" s="632"/>
      <c r="C73" s="635"/>
      <c r="D73" s="636"/>
      <c r="E73" s="639"/>
      <c r="F73" s="640"/>
      <c r="G73" s="646"/>
      <c r="H73" s="647"/>
      <c r="I73" s="647"/>
      <c r="J73" s="647"/>
      <c r="K73" s="648"/>
      <c r="L73" s="627"/>
      <c r="M73" s="627"/>
      <c r="N73" s="571"/>
      <c r="O73" s="572"/>
      <c r="P73" s="532"/>
      <c r="Q73" s="533"/>
      <c r="R73" s="628"/>
      <c r="S73" s="629"/>
      <c r="T73" s="528"/>
      <c r="U73" s="529"/>
      <c r="V73" s="623"/>
    </row>
    <row r="74" spans="1:22" ht="30" hidden="1" customHeight="1" thickBot="1">
      <c r="A74" s="38"/>
      <c r="B74" s="148"/>
      <c r="C74" s="598"/>
      <c r="D74" s="599"/>
      <c r="E74" s="600"/>
      <c r="F74" s="601"/>
      <c r="G74" s="602" t="s">
        <v>100</v>
      </c>
      <c r="H74" s="603"/>
      <c r="I74" s="603"/>
      <c r="J74" s="603"/>
      <c r="K74" s="604"/>
      <c r="L74" s="40">
        <v>3</v>
      </c>
      <c r="M74" s="40">
        <v>10</v>
      </c>
      <c r="N74" s="524">
        <v>5530095020</v>
      </c>
      <c r="O74" s="525"/>
      <c r="P74" s="541">
        <v>200</v>
      </c>
      <c r="Q74" s="542"/>
      <c r="R74" s="520" t="e">
        <f>R75</f>
        <v>#REF!</v>
      </c>
      <c r="S74" s="521"/>
      <c r="T74" s="522">
        <f>T72</f>
        <v>90000</v>
      </c>
      <c r="U74" s="523"/>
      <c r="V74" s="154" t="e">
        <f>V75</f>
        <v>#REF!</v>
      </c>
    </row>
    <row r="75" spans="1:22" ht="18.75" hidden="1" customHeight="1" thickBot="1">
      <c r="A75" s="630"/>
      <c r="B75" s="631"/>
      <c r="C75" s="633"/>
      <c r="D75" s="634"/>
      <c r="E75" s="637"/>
      <c r="F75" s="638"/>
      <c r="G75" s="641"/>
      <c r="H75" s="643" t="s">
        <v>101</v>
      </c>
      <c r="I75" s="644"/>
      <c r="J75" s="644"/>
      <c r="K75" s="645"/>
      <c r="L75" s="652">
        <v>3</v>
      </c>
      <c r="M75" s="652">
        <v>10</v>
      </c>
      <c r="N75" s="567">
        <v>5530095020</v>
      </c>
      <c r="O75" s="568"/>
      <c r="P75" s="738">
        <v>240</v>
      </c>
      <c r="Q75" s="739"/>
      <c r="R75" s="569" t="e">
        <f>'Прил 5'!#REF!</f>
        <v>#REF!</v>
      </c>
      <c r="S75" s="570"/>
      <c r="T75" s="526" t="e">
        <f>'Прил 5'!#REF!</f>
        <v>#REF!</v>
      </c>
      <c r="U75" s="527"/>
      <c r="V75" s="622" t="e">
        <f>'Прил 5'!#REF!</f>
        <v>#REF!</v>
      </c>
    </row>
    <row r="76" spans="1:22" ht="6" hidden="1" customHeight="1" thickBot="1">
      <c r="A76" s="630"/>
      <c r="B76" s="632"/>
      <c r="C76" s="635"/>
      <c r="D76" s="636"/>
      <c r="E76" s="639"/>
      <c r="F76" s="640"/>
      <c r="G76" s="642"/>
      <c r="H76" s="646"/>
      <c r="I76" s="647"/>
      <c r="J76" s="647"/>
      <c r="K76" s="655"/>
      <c r="L76" s="650"/>
      <c r="M76" s="650"/>
      <c r="N76" s="571"/>
      <c r="O76" s="572"/>
      <c r="P76" s="740"/>
      <c r="Q76" s="741"/>
      <c r="R76" s="628"/>
      <c r="S76" s="629"/>
      <c r="T76" s="528"/>
      <c r="U76" s="529"/>
      <c r="V76" s="623"/>
    </row>
    <row r="77" spans="1:22" ht="20.25" customHeight="1" thickBot="1">
      <c r="A77" s="38"/>
      <c r="B77" s="181"/>
      <c r="C77" s="177"/>
      <c r="D77" s="177"/>
      <c r="E77" s="182"/>
      <c r="F77" s="182"/>
      <c r="G77" s="182"/>
      <c r="H77" s="176"/>
      <c r="I77" s="176"/>
      <c r="J77" s="176"/>
      <c r="K77" s="349" t="s">
        <v>278</v>
      </c>
      <c r="L77" s="170">
        <v>3</v>
      </c>
      <c r="M77" s="184">
        <v>10</v>
      </c>
      <c r="N77" s="524">
        <v>5540195020</v>
      </c>
      <c r="O77" s="539"/>
      <c r="P77" s="185">
        <v>0</v>
      </c>
      <c r="Q77" s="180"/>
      <c r="R77" s="520">
        <f>R78</f>
        <v>90000</v>
      </c>
      <c r="S77" s="538"/>
      <c r="T77" s="522">
        <f>T78</f>
        <v>90000</v>
      </c>
      <c r="U77" s="539"/>
      <c r="V77" s="171">
        <f>V78</f>
        <v>90000</v>
      </c>
    </row>
    <row r="78" spans="1:22" ht="18" customHeight="1" thickBot="1">
      <c r="A78" s="38"/>
      <c r="B78" s="181"/>
      <c r="C78" s="177"/>
      <c r="D78" s="177"/>
      <c r="E78" s="182"/>
      <c r="F78" s="182"/>
      <c r="G78" s="182"/>
      <c r="H78" s="176"/>
      <c r="I78" s="176"/>
      <c r="J78" s="176"/>
      <c r="K78" s="169" t="s">
        <v>101</v>
      </c>
      <c r="L78" s="40">
        <v>3</v>
      </c>
      <c r="M78" s="40">
        <v>10</v>
      </c>
      <c r="N78" s="524">
        <v>5540195020</v>
      </c>
      <c r="O78" s="539"/>
      <c r="P78" s="348">
        <v>240</v>
      </c>
      <c r="Q78" s="180"/>
      <c r="R78" s="520">
        <f>'Прил 5'!Q85</f>
        <v>90000</v>
      </c>
      <c r="S78" s="538"/>
      <c r="T78" s="522">
        <f>'Прил 5'!R85</f>
        <v>90000</v>
      </c>
      <c r="U78" s="539"/>
      <c r="V78" s="171">
        <f>'Прил 5'!S85</f>
        <v>90000</v>
      </c>
    </row>
    <row r="79" spans="1:22" ht="18.75" customHeight="1" thickBot="1">
      <c r="A79" s="38"/>
      <c r="B79" s="181"/>
      <c r="C79" s="177"/>
      <c r="D79" s="177"/>
      <c r="E79" s="182"/>
      <c r="F79" s="182"/>
      <c r="G79" s="182"/>
      <c r="H79" s="176"/>
      <c r="I79" s="176"/>
      <c r="J79" s="176"/>
      <c r="K79" s="380" t="s">
        <v>140</v>
      </c>
      <c r="L79" s="170">
        <v>3</v>
      </c>
      <c r="M79" s="184">
        <v>14</v>
      </c>
      <c r="N79" s="653">
        <v>0</v>
      </c>
      <c r="O79" s="654"/>
      <c r="P79" s="185">
        <v>0</v>
      </c>
      <c r="Q79" s="180"/>
      <c r="R79" s="520">
        <f>R80</f>
        <v>2000</v>
      </c>
      <c r="S79" s="695"/>
      <c r="T79" s="522">
        <f>T80</f>
        <v>2000</v>
      </c>
      <c r="U79" s="654"/>
      <c r="V79" s="171">
        <f>V80</f>
        <v>2000</v>
      </c>
    </row>
    <row r="80" spans="1:22" ht="22.5" customHeight="1" thickBot="1">
      <c r="A80" s="38"/>
      <c r="B80" s="181"/>
      <c r="C80" s="177"/>
      <c r="D80" s="177"/>
      <c r="E80" s="182"/>
      <c r="F80" s="182"/>
      <c r="G80" s="182"/>
      <c r="H80" s="176"/>
      <c r="I80" s="176"/>
      <c r="J80" s="176"/>
      <c r="K80" s="183" t="s">
        <v>277</v>
      </c>
      <c r="L80" s="170">
        <v>3</v>
      </c>
      <c r="M80" s="184">
        <v>14</v>
      </c>
      <c r="N80" s="653">
        <v>5500000000</v>
      </c>
      <c r="O80" s="654"/>
      <c r="P80" s="185">
        <v>0</v>
      </c>
      <c r="Q80" s="180"/>
      <c r="R80" s="520">
        <f>R83</f>
        <v>2000</v>
      </c>
      <c r="S80" s="695"/>
      <c r="T80" s="522">
        <f>T83</f>
        <v>2000</v>
      </c>
      <c r="U80" s="654"/>
      <c r="V80" s="171">
        <f>V83</f>
        <v>2000</v>
      </c>
    </row>
    <row r="81" spans="1:22" ht="18.75" customHeight="1" thickBot="1">
      <c r="A81" s="38"/>
      <c r="B81" s="181"/>
      <c r="C81" s="177"/>
      <c r="D81" s="177"/>
      <c r="E81" s="182"/>
      <c r="F81" s="182"/>
      <c r="G81" s="182"/>
      <c r="H81" s="176"/>
      <c r="I81" s="176"/>
      <c r="J81" s="176"/>
      <c r="K81" s="183" t="s">
        <v>296</v>
      </c>
      <c r="L81" s="170">
        <v>3</v>
      </c>
      <c r="M81" s="184">
        <v>14</v>
      </c>
      <c r="N81" s="524">
        <v>5540000000</v>
      </c>
      <c r="O81" s="525"/>
      <c r="P81" s="185">
        <v>0</v>
      </c>
      <c r="Q81" s="180"/>
      <c r="R81" s="520">
        <v>2000</v>
      </c>
      <c r="S81" s="521"/>
      <c r="T81" s="522">
        <v>2000</v>
      </c>
      <c r="U81" s="523"/>
      <c r="V81" s="171">
        <v>2000</v>
      </c>
    </row>
    <row r="82" spans="1:22" ht="18.75" customHeight="1" thickBot="1">
      <c r="A82" s="38"/>
      <c r="B82" s="181"/>
      <c r="C82" s="177"/>
      <c r="D82" s="177"/>
      <c r="E82" s="182"/>
      <c r="F82" s="182"/>
      <c r="G82" s="182"/>
      <c r="H82" s="176"/>
      <c r="I82" s="176"/>
      <c r="J82" s="176"/>
      <c r="K82" s="183" t="s">
        <v>364</v>
      </c>
      <c r="L82" s="170">
        <v>3</v>
      </c>
      <c r="M82" s="184">
        <v>14</v>
      </c>
      <c r="N82" s="524">
        <v>5540100000</v>
      </c>
      <c r="O82" s="525"/>
      <c r="P82" s="185">
        <v>0</v>
      </c>
      <c r="Q82" s="180"/>
      <c r="R82" s="520">
        <v>2000</v>
      </c>
      <c r="S82" s="521"/>
      <c r="T82" s="522">
        <v>2000</v>
      </c>
      <c r="U82" s="523"/>
      <c r="V82" s="171">
        <v>2000</v>
      </c>
    </row>
    <row r="83" spans="1:22" ht="18.75" customHeight="1" thickBot="1">
      <c r="A83" s="38"/>
      <c r="B83" s="181"/>
      <c r="C83" s="177"/>
      <c r="D83" s="177"/>
      <c r="E83" s="182"/>
      <c r="F83" s="182"/>
      <c r="G83" s="182"/>
      <c r="H83" s="176"/>
      <c r="I83" s="176"/>
      <c r="J83" s="176"/>
      <c r="K83" s="183" t="s">
        <v>101</v>
      </c>
      <c r="L83" s="170">
        <v>3</v>
      </c>
      <c r="M83" s="184">
        <v>14</v>
      </c>
      <c r="N83" s="653">
        <v>5540120040</v>
      </c>
      <c r="O83" s="654"/>
      <c r="P83" s="185">
        <v>240</v>
      </c>
      <c r="Q83" s="180"/>
      <c r="R83" s="520">
        <f>'Прил 5'!Q91</f>
        <v>2000</v>
      </c>
      <c r="S83" s="695"/>
      <c r="T83" s="522">
        <f>'Прил 5'!R91</f>
        <v>2000</v>
      </c>
      <c r="U83" s="654"/>
      <c r="V83" s="171">
        <f>'Прил 5'!S91</f>
        <v>2000</v>
      </c>
    </row>
    <row r="84" spans="1:22" ht="16.5" customHeight="1" thickBot="1">
      <c r="A84" s="38"/>
      <c r="B84" s="605" t="s">
        <v>102</v>
      </c>
      <c r="C84" s="606"/>
      <c r="D84" s="606"/>
      <c r="E84" s="606"/>
      <c r="F84" s="606"/>
      <c r="G84" s="606"/>
      <c r="H84" s="606"/>
      <c r="I84" s="606"/>
      <c r="J84" s="606"/>
      <c r="K84" s="651"/>
      <c r="L84" s="346">
        <v>4</v>
      </c>
      <c r="M84" s="346">
        <v>0</v>
      </c>
      <c r="N84" s="573">
        <v>0</v>
      </c>
      <c r="O84" s="608"/>
      <c r="P84" s="609">
        <v>0</v>
      </c>
      <c r="Q84" s="610"/>
      <c r="R84" s="611">
        <f>R85+R97</f>
        <v>2848400</v>
      </c>
      <c r="S84" s="612"/>
      <c r="T84" s="613">
        <f>T85</f>
        <v>848000</v>
      </c>
      <c r="U84" s="614"/>
      <c r="V84" s="347">
        <f>V86</f>
        <v>1124000</v>
      </c>
    </row>
    <row r="85" spans="1:22" ht="14.25" customHeight="1" thickBot="1">
      <c r="A85" s="38"/>
      <c r="B85" s="148"/>
      <c r="C85" s="615" t="s">
        <v>38</v>
      </c>
      <c r="D85" s="616"/>
      <c r="E85" s="616"/>
      <c r="F85" s="616"/>
      <c r="G85" s="616"/>
      <c r="H85" s="616"/>
      <c r="I85" s="616"/>
      <c r="J85" s="616"/>
      <c r="K85" s="617"/>
      <c r="L85" s="39">
        <v>4</v>
      </c>
      <c r="M85" s="39">
        <v>9</v>
      </c>
      <c r="N85" s="563">
        <v>0</v>
      </c>
      <c r="O85" s="564"/>
      <c r="P85" s="618">
        <v>0</v>
      </c>
      <c r="Q85" s="619"/>
      <c r="R85" s="518">
        <f>R86</f>
        <v>750000</v>
      </c>
      <c r="S85" s="519"/>
      <c r="T85" s="565">
        <f>T86</f>
        <v>848000</v>
      </c>
      <c r="U85" s="566"/>
      <c r="V85" s="172">
        <f>V86</f>
        <v>1124000</v>
      </c>
    </row>
    <row r="86" spans="1:22" ht="28.5" customHeight="1" thickBot="1">
      <c r="A86" s="38"/>
      <c r="B86" s="148"/>
      <c r="C86" s="598"/>
      <c r="D86" s="599"/>
      <c r="E86" s="602" t="s">
        <v>277</v>
      </c>
      <c r="F86" s="603"/>
      <c r="G86" s="603"/>
      <c r="H86" s="603"/>
      <c r="I86" s="603"/>
      <c r="J86" s="603"/>
      <c r="K86" s="604"/>
      <c r="L86" s="40">
        <v>4</v>
      </c>
      <c r="M86" s="40">
        <v>9</v>
      </c>
      <c r="N86" s="524">
        <v>5500000000</v>
      </c>
      <c r="O86" s="525"/>
      <c r="P86" s="541">
        <v>0</v>
      </c>
      <c r="Q86" s="542"/>
      <c r="R86" s="520">
        <f>R88</f>
        <v>750000</v>
      </c>
      <c r="S86" s="521"/>
      <c r="T86" s="522">
        <f>T88</f>
        <v>848000</v>
      </c>
      <c r="U86" s="523"/>
      <c r="V86" s="189">
        <f>V88</f>
        <v>1124000</v>
      </c>
    </row>
    <row r="87" spans="1:22" ht="12" customHeight="1" thickBot="1">
      <c r="A87" s="38"/>
      <c r="B87" s="187"/>
      <c r="C87" s="155"/>
      <c r="D87" s="156"/>
      <c r="E87" s="160"/>
      <c r="F87" s="161"/>
      <c r="G87" s="161"/>
      <c r="H87" s="161"/>
      <c r="I87" s="161"/>
      <c r="J87" s="161"/>
      <c r="K87" s="379" t="s">
        <v>282</v>
      </c>
      <c r="L87" s="62">
        <v>4</v>
      </c>
      <c r="M87" s="62">
        <v>9</v>
      </c>
      <c r="N87" s="567">
        <v>5540000000</v>
      </c>
      <c r="O87" s="568"/>
      <c r="P87" s="530">
        <v>0</v>
      </c>
      <c r="Q87" s="531"/>
      <c r="R87" s="520">
        <f>R88</f>
        <v>750000</v>
      </c>
      <c r="S87" s="538"/>
      <c r="T87" s="522">
        <f>T88</f>
        <v>848000</v>
      </c>
      <c r="U87" s="546"/>
      <c r="V87" s="171">
        <f>V88</f>
        <v>1124000</v>
      </c>
    </row>
    <row r="88" spans="1:22" ht="22.5" customHeight="1" thickBot="1">
      <c r="A88" s="38"/>
      <c r="B88" s="145"/>
      <c r="C88" s="633"/>
      <c r="D88" s="634"/>
      <c r="E88" s="637"/>
      <c r="F88" s="638"/>
      <c r="G88" s="643" t="s">
        <v>261</v>
      </c>
      <c r="H88" s="644"/>
      <c r="I88" s="644"/>
      <c r="J88" s="644"/>
      <c r="K88" s="645"/>
      <c r="L88" s="62">
        <v>4</v>
      </c>
      <c r="M88" s="62">
        <v>9</v>
      </c>
      <c r="N88" s="567">
        <v>5540200000</v>
      </c>
      <c r="O88" s="568"/>
      <c r="P88" s="530">
        <v>0</v>
      </c>
      <c r="Q88" s="531"/>
      <c r="R88" s="569">
        <f>R89+R92</f>
        <v>750000</v>
      </c>
      <c r="S88" s="570"/>
      <c r="T88" s="526">
        <f>T90+T97</f>
        <v>848000</v>
      </c>
      <c r="U88" s="649"/>
      <c r="V88" s="296">
        <f>V89</f>
        <v>1124000</v>
      </c>
    </row>
    <row r="89" spans="1:22" ht="27.75" customHeight="1" thickBot="1">
      <c r="A89" s="38"/>
      <c r="B89" s="148"/>
      <c r="C89" s="598"/>
      <c r="D89" s="599"/>
      <c r="E89" s="600"/>
      <c r="F89" s="601"/>
      <c r="G89" s="602" t="s">
        <v>103</v>
      </c>
      <c r="H89" s="603"/>
      <c r="I89" s="603"/>
      <c r="J89" s="603"/>
      <c r="K89" s="603"/>
      <c r="L89" s="170">
        <v>4</v>
      </c>
      <c r="M89" s="170">
        <v>9</v>
      </c>
      <c r="N89" s="653" t="s">
        <v>351</v>
      </c>
      <c r="O89" s="525"/>
      <c r="P89" s="541">
        <v>0</v>
      </c>
      <c r="Q89" s="542"/>
      <c r="R89" s="520">
        <f>R90</f>
        <v>750000</v>
      </c>
      <c r="S89" s="521"/>
      <c r="T89" s="522">
        <f>T90</f>
        <v>848000</v>
      </c>
      <c r="U89" s="743"/>
      <c r="V89" s="171">
        <f>V90</f>
        <v>1124000</v>
      </c>
    </row>
    <row r="90" spans="1:22" ht="17.25" hidden="1" customHeight="1" thickBot="1">
      <c r="A90" s="630"/>
      <c r="B90" s="631"/>
      <c r="C90" s="633"/>
      <c r="D90" s="634"/>
      <c r="E90" s="637"/>
      <c r="F90" s="638"/>
      <c r="G90" s="641"/>
      <c r="H90" s="643" t="s">
        <v>101</v>
      </c>
      <c r="I90" s="644"/>
      <c r="J90" s="644"/>
      <c r="K90" s="645"/>
      <c r="L90" s="650">
        <v>4</v>
      </c>
      <c r="M90" s="650">
        <v>9</v>
      </c>
      <c r="N90" s="567" t="s">
        <v>352</v>
      </c>
      <c r="O90" s="568"/>
      <c r="P90" s="530">
        <v>240</v>
      </c>
      <c r="Q90" s="531"/>
      <c r="R90" s="569">
        <f>'Прил 5'!Q104</f>
        <v>750000</v>
      </c>
      <c r="S90" s="570"/>
      <c r="T90" s="526">
        <f>'Прил 5'!R102</f>
        <v>848000</v>
      </c>
      <c r="U90" s="527"/>
      <c r="V90" s="742">
        <f>'Прил 5'!S102</f>
        <v>1124000</v>
      </c>
    </row>
    <row r="91" spans="1:22" ht="16.5" customHeight="1" thickBot="1">
      <c r="A91" s="630"/>
      <c r="B91" s="632"/>
      <c r="C91" s="635"/>
      <c r="D91" s="636"/>
      <c r="E91" s="639"/>
      <c r="F91" s="640"/>
      <c r="G91" s="642"/>
      <c r="H91" s="646"/>
      <c r="I91" s="647"/>
      <c r="J91" s="647"/>
      <c r="K91" s="648"/>
      <c r="L91" s="627"/>
      <c r="M91" s="627"/>
      <c r="N91" s="571"/>
      <c r="O91" s="572"/>
      <c r="P91" s="532"/>
      <c r="Q91" s="533"/>
      <c r="R91" s="628"/>
      <c r="S91" s="629"/>
      <c r="T91" s="528"/>
      <c r="U91" s="529"/>
      <c r="V91" s="623"/>
    </row>
    <row r="92" spans="1:22" ht="18.75" hidden="1" customHeight="1" thickBot="1">
      <c r="A92" s="38"/>
      <c r="B92" s="148"/>
      <c r="C92" s="598"/>
      <c r="D92" s="599"/>
      <c r="E92" s="600"/>
      <c r="F92" s="601"/>
      <c r="G92" s="602" t="s">
        <v>151</v>
      </c>
      <c r="H92" s="603"/>
      <c r="I92" s="603"/>
      <c r="J92" s="603"/>
      <c r="K92" s="603"/>
      <c r="L92" s="186">
        <v>4</v>
      </c>
      <c r="M92" s="186">
        <v>9</v>
      </c>
      <c r="N92" s="653" t="str">
        <f>N93</f>
        <v>554П5S1401</v>
      </c>
      <c r="O92" s="525"/>
      <c r="P92" s="541">
        <v>0</v>
      </c>
      <c r="Q92" s="542"/>
      <c r="R92" s="520">
        <f>R93</f>
        <v>0</v>
      </c>
      <c r="S92" s="521"/>
      <c r="T92" s="522">
        <f>T93</f>
        <v>0</v>
      </c>
      <c r="U92" s="523"/>
      <c r="V92" s="154">
        <f>V93</f>
        <v>0</v>
      </c>
    </row>
    <row r="93" spans="1:22" ht="16.5" hidden="1" customHeight="1">
      <c r="A93" s="630"/>
      <c r="B93" s="631"/>
      <c r="C93" s="633"/>
      <c r="D93" s="634"/>
      <c r="E93" s="637"/>
      <c r="F93" s="638"/>
      <c r="G93" s="641"/>
      <c r="H93" s="643" t="s">
        <v>101</v>
      </c>
      <c r="I93" s="644"/>
      <c r="J93" s="644"/>
      <c r="K93" s="645"/>
      <c r="L93" s="626">
        <v>4</v>
      </c>
      <c r="M93" s="626">
        <v>9</v>
      </c>
      <c r="N93" s="567" t="s">
        <v>150</v>
      </c>
      <c r="O93" s="568"/>
      <c r="P93" s="530">
        <v>240</v>
      </c>
      <c r="Q93" s="531"/>
      <c r="R93" s="569">
        <f>'Прил 5'!Q109</f>
        <v>0</v>
      </c>
      <c r="S93" s="570"/>
      <c r="T93" s="526">
        <f>'Прил 5'!R109</f>
        <v>0</v>
      </c>
      <c r="U93" s="527"/>
      <c r="V93" s="622">
        <f>'Прил 5'!S109</f>
        <v>0</v>
      </c>
    </row>
    <row r="94" spans="1:22" ht="16.5" hidden="1" customHeight="1" thickBot="1">
      <c r="A94" s="630"/>
      <c r="B94" s="632"/>
      <c r="C94" s="635"/>
      <c r="D94" s="636"/>
      <c r="E94" s="639"/>
      <c r="F94" s="640"/>
      <c r="G94" s="642"/>
      <c r="H94" s="646"/>
      <c r="I94" s="647"/>
      <c r="J94" s="647"/>
      <c r="K94" s="648"/>
      <c r="L94" s="627"/>
      <c r="M94" s="627"/>
      <c r="N94" s="571"/>
      <c r="O94" s="572"/>
      <c r="P94" s="532"/>
      <c r="Q94" s="533"/>
      <c r="R94" s="628"/>
      <c r="S94" s="629"/>
      <c r="T94" s="528"/>
      <c r="U94" s="529"/>
      <c r="V94" s="623"/>
    </row>
    <row r="95" spans="1:22" ht="18.75" hidden="1" customHeight="1" thickBot="1">
      <c r="A95" s="38"/>
      <c r="B95" s="181"/>
      <c r="C95" s="177"/>
      <c r="D95" s="177"/>
      <c r="E95" s="182"/>
      <c r="F95" s="182"/>
      <c r="G95" s="182"/>
      <c r="H95" s="176"/>
      <c r="I95" s="176"/>
      <c r="J95" s="176"/>
      <c r="K95" s="270" t="s">
        <v>234</v>
      </c>
      <c r="L95" s="39">
        <v>4</v>
      </c>
      <c r="M95" s="39">
        <v>12</v>
      </c>
      <c r="N95" s="563">
        <v>5590000000</v>
      </c>
      <c r="O95" s="564"/>
      <c r="P95" s="271">
        <v>0</v>
      </c>
      <c r="Q95" s="272"/>
      <c r="R95" s="518">
        <v>0</v>
      </c>
      <c r="S95" s="519"/>
      <c r="T95" s="565">
        <v>0</v>
      </c>
      <c r="U95" s="566"/>
      <c r="V95" s="172">
        <f>V97</f>
        <v>0</v>
      </c>
    </row>
    <row r="96" spans="1:22" ht="18.75" customHeight="1" thickBot="1">
      <c r="A96" s="38"/>
      <c r="B96" s="181"/>
      <c r="C96" s="177"/>
      <c r="D96" s="177"/>
      <c r="E96" s="182"/>
      <c r="F96" s="182"/>
      <c r="G96" s="182"/>
      <c r="H96" s="176"/>
      <c r="I96" s="176"/>
      <c r="J96" s="176"/>
      <c r="K96" s="270" t="s">
        <v>313</v>
      </c>
      <c r="L96" s="39">
        <v>4</v>
      </c>
      <c r="M96" s="39">
        <v>9</v>
      </c>
      <c r="N96" s="549" t="s">
        <v>366</v>
      </c>
      <c r="O96" s="550"/>
      <c r="P96" s="271">
        <v>0</v>
      </c>
      <c r="Q96" s="272"/>
      <c r="R96" s="518">
        <v>2098400</v>
      </c>
      <c r="S96" s="519"/>
      <c r="T96" s="518">
        <v>0</v>
      </c>
      <c r="U96" s="519"/>
      <c r="V96" s="172">
        <v>0</v>
      </c>
    </row>
    <row r="97" spans="1:22" ht="18.75" customHeight="1" thickBot="1">
      <c r="A97" s="38"/>
      <c r="B97" s="181"/>
      <c r="C97" s="177"/>
      <c r="D97" s="177"/>
      <c r="E97" s="182"/>
      <c r="F97" s="182"/>
      <c r="G97" s="182"/>
      <c r="H97" s="176"/>
      <c r="I97" s="176"/>
      <c r="J97" s="176"/>
      <c r="K97" s="269" t="s">
        <v>101</v>
      </c>
      <c r="L97" s="40">
        <v>4</v>
      </c>
      <c r="M97" s="40">
        <v>9</v>
      </c>
      <c r="N97" s="524" t="s">
        <v>365</v>
      </c>
      <c r="O97" s="525"/>
      <c r="P97" s="267">
        <v>240</v>
      </c>
      <c r="Q97" s="268"/>
      <c r="R97" s="520">
        <f>'Прил 5'!Q113</f>
        <v>2098400</v>
      </c>
      <c r="S97" s="521"/>
      <c r="T97" s="522">
        <f>'Прил 5'!R113</f>
        <v>0</v>
      </c>
      <c r="U97" s="523"/>
      <c r="V97" s="154">
        <v>0</v>
      </c>
    </row>
    <row r="98" spans="1:22" ht="20.25" hidden="1" customHeight="1" thickBot="1">
      <c r="A98" s="38"/>
      <c r="B98" s="181"/>
      <c r="C98" s="177"/>
      <c r="D98" s="177"/>
      <c r="E98" s="182"/>
      <c r="F98" s="182"/>
      <c r="G98" s="182"/>
      <c r="H98" s="176"/>
      <c r="I98" s="176"/>
      <c r="J98" s="176"/>
      <c r="K98" s="433" t="s">
        <v>293</v>
      </c>
      <c r="L98" s="346">
        <v>4</v>
      </c>
      <c r="M98" s="346">
        <v>12</v>
      </c>
      <c r="N98" s="573">
        <v>0</v>
      </c>
      <c r="O98" s="574"/>
      <c r="P98" s="434">
        <v>0</v>
      </c>
      <c r="Q98" s="435"/>
      <c r="R98" s="611">
        <f>R99</f>
        <v>0</v>
      </c>
      <c r="S98" s="744"/>
      <c r="T98" s="613">
        <v>0</v>
      </c>
      <c r="U98" s="574"/>
      <c r="V98" s="347">
        <v>0</v>
      </c>
    </row>
    <row r="99" spans="1:22" ht="27.75" hidden="1" customHeight="1" thickBot="1">
      <c r="A99" s="38"/>
      <c r="B99" s="181"/>
      <c r="C99" s="177"/>
      <c r="D99" s="177"/>
      <c r="E99" s="182"/>
      <c r="F99" s="182"/>
      <c r="G99" s="182"/>
      <c r="H99" s="176"/>
      <c r="I99" s="176"/>
      <c r="J99" s="176"/>
      <c r="K99" s="269" t="s">
        <v>277</v>
      </c>
      <c r="L99" s="40">
        <v>4</v>
      </c>
      <c r="M99" s="40">
        <v>12</v>
      </c>
      <c r="N99" s="524">
        <v>5500000000</v>
      </c>
      <c r="O99" s="525"/>
      <c r="P99" s="267">
        <v>0</v>
      </c>
      <c r="Q99" s="268"/>
      <c r="R99" s="520">
        <f>R100+R102+R104</f>
        <v>0</v>
      </c>
      <c r="S99" s="538"/>
      <c r="T99" s="522">
        <v>0</v>
      </c>
      <c r="U99" s="539"/>
      <c r="V99" s="154">
        <v>0</v>
      </c>
    </row>
    <row r="100" spans="1:22" ht="18.75" hidden="1" customHeight="1" thickBot="1">
      <c r="A100" s="38"/>
      <c r="B100" s="181"/>
      <c r="C100" s="177"/>
      <c r="D100" s="177"/>
      <c r="E100" s="182"/>
      <c r="F100" s="182"/>
      <c r="G100" s="182"/>
      <c r="H100" s="176"/>
      <c r="I100" s="176"/>
      <c r="J100" s="176"/>
      <c r="K100" s="153" t="s">
        <v>257</v>
      </c>
      <c r="L100" s="40">
        <v>4</v>
      </c>
      <c r="M100" s="40">
        <v>12</v>
      </c>
      <c r="N100" s="524">
        <v>5540390010</v>
      </c>
      <c r="O100" s="539"/>
      <c r="P100" s="541">
        <v>0</v>
      </c>
      <c r="Q100" s="542"/>
      <c r="R100" s="520">
        <f>R101</f>
        <v>0</v>
      </c>
      <c r="S100" s="538"/>
      <c r="T100" s="522">
        <v>0</v>
      </c>
      <c r="U100" s="539"/>
      <c r="V100" s="154">
        <v>0</v>
      </c>
    </row>
    <row r="101" spans="1:22" ht="20.25" hidden="1" customHeight="1" thickBot="1">
      <c r="A101" s="38"/>
      <c r="B101" s="181"/>
      <c r="C101" s="177"/>
      <c r="D101" s="177"/>
      <c r="E101" s="182"/>
      <c r="F101" s="182"/>
      <c r="G101" s="182"/>
      <c r="H101" s="176"/>
      <c r="I101" s="176"/>
      <c r="J101" s="176"/>
      <c r="K101" s="153" t="s">
        <v>101</v>
      </c>
      <c r="L101" s="40">
        <v>4</v>
      </c>
      <c r="M101" s="40">
        <v>12</v>
      </c>
      <c r="N101" s="524">
        <v>5540390010</v>
      </c>
      <c r="O101" s="539"/>
      <c r="P101" s="60">
        <v>240</v>
      </c>
      <c r="Q101" s="61"/>
      <c r="R101" s="520">
        <f>'Прил 5'!Q117</f>
        <v>0</v>
      </c>
      <c r="S101" s="538"/>
      <c r="T101" s="522">
        <v>0</v>
      </c>
      <c r="U101" s="539"/>
      <c r="V101" s="154">
        <v>0</v>
      </c>
    </row>
    <row r="102" spans="1:22" ht="22.5" hidden="1" customHeight="1" thickBot="1">
      <c r="A102" s="38"/>
      <c r="B102" s="181"/>
      <c r="C102" s="177"/>
      <c r="D102" s="177"/>
      <c r="E102" s="182"/>
      <c r="F102" s="182"/>
      <c r="G102" s="182"/>
      <c r="H102" s="176"/>
      <c r="I102" s="176"/>
      <c r="J102" s="176"/>
      <c r="K102" s="153" t="s">
        <v>258</v>
      </c>
      <c r="L102" s="40">
        <v>4</v>
      </c>
      <c r="M102" s="40">
        <v>12</v>
      </c>
      <c r="N102" s="524">
        <v>5540390030</v>
      </c>
      <c r="O102" s="539"/>
      <c r="P102" s="541">
        <v>0</v>
      </c>
      <c r="Q102" s="542"/>
      <c r="R102" s="520">
        <f>R103</f>
        <v>0</v>
      </c>
      <c r="S102" s="538"/>
      <c r="T102" s="522">
        <v>0</v>
      </c>
      <c r="U102" s="539"/>
      <c r="V102" s="154">
        <v>0</v>
      </c>
    </row>
    <row r="103" spans="1:22" ht="22.5" hidden="1" customHeight="1" thickBot="1">
      <c r="A103" s="38"/>
      <c r="B103" s="181"/>
      <c r="C103" s="177"/>
      <c r="D103" s="177"/>
      <c r="E103" s="182"/>
      <c r="F103" s="182"/>
      <c r="G103" s="182"/>
      <c r="H103" s="176"/>
      <c r="I103" s="176"/>
      <c r="J103" s="176"/>
      <c r="K103" s="153" t="s">
        <v>101</v>
      </c>
      <c r="L103" s="40">
        <v>4</v>
      </c>
      <c r="M103" s="40">
        <v>12</v>
      </c>
      <c r="N103" s="524">
        <v>5540390030</v>
      </c>
      <c r="O103" s="539"/>
      <c r="P103" s="60">
        <v>240</v>
      </c>
      <c r="Q103" s="61"/>
      <c r="R103" s="520">
        <f>'Прил 5'!Q120</f>
        <v>0</v>
      </c>
      <c r="S103" s="538"/>
      <c r="T103" s="522">
        <v>0</v>
      </c>
      <c r="U103" s="539"/>
      <c r="V103" s="154">
        <v>0</v>
      </c>
    </row>
    <row r="104" spans="1:22" ht="24" hidden="1" customHeight="1" thickBot="1">
      <c r="A104" s="38"/>
      <c r="B104" s="181"/>
      <c r="C104" s="177"/>
      <c r="D104" s="177"/>
      <c r="E104" s="182"/>
      <c r="F104" s="182"/>
      <c r="G104" s="182"/>
      <c r="H104" s="176"/>
      <c r="I104" s="176"/>
      <c r="J104" s="176"/>
      <c r="K104" s="153" t="s">
        <v>259</v>
      </c>
      <c r="L104" s="40">
        <v>4</v>
      </c>
      <c r="M104" s="40">
        <v>12</v>
      </c>
      <c r="N104" s="524">
        <v>5540390050</v>
      </c>
      <c r="O104" s="525"/>
      <c r="P104" s="541">
        <v>0</v>
      </c>
      <c r="Q104" s="542"/>
      <c r="R104" s="520">
        <f>R105</f>
        <v>0</v>
      </c>
      <c r="S104" s="538"/>
      <c r="T104" s="522">
        <v>0</v>
      </c>
      <c r="U104" s="539"/>
      <c r="V104" s="154">
        <v>0</v>
      </c>
    </row>
    <row r="105" spans="1:22" ht="18.75" hidden="1" customHeight="1" thickBot="1">
      <c r="A105" s="38"/>
      <c r="B105" s="181"/>
      <c r="C105" s="177"/>
      <c r="D105" s="177"/>
      <c r="E105" s="182"/>
      <c r="F105" s="182"/>
      <c r="G105" s="182"/>
      <c r="H105" s="176"/>
      <c r="I105" s="176"/>
      <c r="J105" s="176"/>
      <c r="K105" s="153" t="s">
        <v>101</v>
      </c>
      <c r="L105" s="40">
        <v>4</v>
      </c>
      <c r="M105" s="40">
        <v>12</v>
      </c>
      <c r="N105" s="524">
        <v>5540390050</v>
      </c>
      <c r="O105" s="525"/>
      <c r="P105" s="60">
        <v>240</v>
      </c>
      <c r="Q105" s="61"/>
      <c r="R105" s="520">
        <f>'Прил 5'!Q123</f>
        <v>0</v>
      </c>
      <c r="S105" s="538"/>
      <c r="T105" s="522">
        <v>0</v>
      </c>
      <c r="U105" s="539"/>
      <c r="V105" s="154">
        <v>0</v>
      </c>
    </row>
    <row r="106" spans="1:22" ht="18.75" customHeight="1" thickBot="1">
      <c r="A106" s="38"/>
      <c r="B106" s="605" t="s">
        <v>104</v>
      </c>
      <c r="C106" s="606"/>
      <c r="D106" s="606"/>
      <c r="E106" s="606"/>
      <c r="F106" s="606"/>
      <c r="G106" s="606"/>
      <c r="H106" s="606"/>
      <c r="I106" s="606"/>
      <c r="J106" s="606"/>
      <c r="K106" s="607"/>
      <c r="L106" s="455">
        <v>5</v>
      </c>
      <c r="M106" s="346">
        <v>0</v>
      </c>
      <c r="N106" s="573">
        <v>0</v>
      </c>
      <c r="O106" s="608"/>
      <c r="P106" s="609">
        <v>0</v>
      </c>
      <c r="Q106" s="610"/>
      <c r="R106" s="624">
        <f>R113+R107</f>
        <v>53500</v>
      </c>
      <c r="S106" s="625"/>
      <c r="T106" s="613">
        <f>T113</f>
        <v>29300.7</v>
      </c>
      <c r="U106" s="614"/>
      <c r="V106" s="347">
        <f>V114</f>
        <v>28600.35</v>
      </c>
    </row>
    <row r="107" spans="1:22" ht="18.75" customHeight="1" thickBot="1">
      <c r="A107" s="38"/>
      <c r="B107" s="441"/>
      <c r="C107" s="440"/>
      <c r="D107" s="440"/>
      <c r="E107" s="440"/>
      <c r="F107" s="440"/>
      <c r="G107" s="440"/>
      <c r="H107" s="440"/>
      <c r="I107" s="440"/>
      <c r="J107" s="440"/>
      <c r="K107" s="450" t="s">
        <v>295</v>
      </c>
      <c r="L107" s="456">
        <v>5</v>
      </c>
      <c r="M107" s="456">
        <v>2</v>
      </c>
      <c r="N107" s="552">
        <v>0</v>
      </c>
      <c r="O107" s="553"/>
      <c r="P107" s="547">
        <v>0</v>
      </c>
      <c r="Q107" s="548"/>
      <c r="R107" s="554">
        <f>R108</f>
        <v>25091</v>
      </c>
      <c r="S107" s="555"/>
      <c r="T107" s="522">
        <v>0</v>
      </c>
      <c r="U107" s="539"/>
      <c r="V107" s="448">
        <v>0</v>
      </c>
    </row>
    <row r="108" spans="1:22" ht="31.5" customHeight="1" thickBot="1">
      <c r="A108" s="38"/>
      <c r="B108" s="441"/>
      <c r="C108" s="440"/>
      <c r="D108" s="440"/>
      <c r="E108" s="440"/>
      <c r="F108" s="440"/>
      <c r="G108" s="440"/>
      <c r="H108" s="440"/>
      <c r="I108" s="440"/>
      <c r="J108" s="440"/>
      <c r="K108" s="451" t="s">
        <v>277</v>
      </c>
      <c r="L108" s="457">
        <v>5</v>
      </c>
      <c r="M108" s="457">
        <v>2</v>
      </c>
      <c r="N108" s="524">
        <v>5500000000</v>
      </c>
      <c r="O108" s="525"/>
      <c r="P108" s="541">
        <v>0</v>
      </c>
      <c r="Q108" s="542"/>
      <c r="R108" s="551">
        <f>R109</f>
        <v>25091</v>
      </c>
      <c r="S108" s="538"/>
      <c r="T108" s="522">
        <v>0</v>
      </c>
      <c r="U108" s="539"/>
      <c r="V108" s="449">
        <v>0</v>
      </c>
    </row>
    <row r="109" spans="1:22" ht="18.75" customHeight="1" thickBot="1">
      <c r="A109" s="38"/>
      <c r="B109" s="441"/>
      <c r="C109" s="440"/>
      <c r="D109" s="440"/>
      <c r="E109" s="440"/>
      <c r="F109" s="440"/>
      <c r="G109" s="440"/>
      <c r="H109" s="440"/>
      <c r="I109" s="440"/>
      <c r="J109" s="440"/>
      <c r="K109" s="451" t="s">
        <v>301</v>
      </c>
      <c r="L109" s="457">
        <v>5</v>
      </c>
      <c r="M109" s="457">
        <v>2</v>
      </c>
      <c r="N109" s="524">
        <v>5540000000</v>
      </c>
      <c r="O109" s="525"/>
      <c r="P109" s="541">
        <v>0</v>
      </c>
      <c r="Q109" s="542"/>
      <c r="R109" s="551">
        <f>R110</f>
        <v>25091</v>
      </c>
      <c r="S109" s="538"/>
      <c r="T109" s="522">
        <v>0</v>
      </c>
      <c r="U109" s="539"/>
      <c r="V109" s="449">
        <v>0</v>
      </c>
    </row>
    <row r="110" spans="1:22" ht="18.75" customHeight="1" thickBot="1">
      <c r="A110" s="38"/>
      <c r="B110" s="441"/>
      <c r="C110" s="440"/>
      <c r="D110" s="440"/>
      <c r="E110" s="440"/>
      <c r="F110" s="440"/>
      <c r="G110" s="440"/>
      <c r="H110" s="440"/>
      <c r="I110" s="440"/>
      <c r="J110" s="440"/>
      <c r="K110" s="452" t="s">
        <v>297</v>
      </c>
      <c r="L110" s="457">
        <v>5</v>
      </c>
      <c r="M110" s="457">
        <v>2</v>
      </c>
      <c r="N110" s="524">
        <v>5540600000</v>
      </c>
      <c r="O110" s="525"/>
      <c r="P110" s="541">
        <v>0</v>
      </c>
      <c r="Q110" s="542"/>
      <c r="R110" s="551">
        <f>R111</f>
        <v>25091</v>
      </c>
      <c r="S110" s="538"/>
      <c r="T110" s="522">
        <v>0</v>
      </c>
      <c r="U110" s="539"/>
      <c r="V110" s="449">
        <v>0</v>
      </c>
    </row>
    <row r="111" spans="1:22" ht="26.25" customHeight="1" thickBot="1">
      <c r="A111" s="38"/>
      <c r="B111" s="441"/>
      <c r="C111" s="440"/>
      <c r="D111" s="440"/>
      <c r="E111" s="440"/>
      <c r="F111" s="440"/>
      <c r="G111" s="440"/>
      <c r="H111" s="440"/>
      <c r="I111" s="440"/>
      <c r="J111" s="440"/>
      <c r="K111" s="454" t="s">
        <v>298</v>
      </c>
      <c r="L111" s="457">
        <v>5</v>
      </c>
      <c r="M111" s="457">
        <v>2</v>
      </c>
      <c r="N111" s="544" t="s">
        <v>300</v>
      </c>
      <c r="O111" s="545"/>
      <c r="P111" s="541">
        <v>0</v>
      </c>
      <c r="Q111" s="542"/>
      <c r="R111" s="551">
        <f>R112</f>
        <v>25091</v>
      </c>
      <c r="S111" s="538"/>
      <c r="T111" s="522">
        <v>0</v>
      </c>
      <c r="U111" s="539"/>
      <c r="V111" s="449">
        <v>0</v>
      </c>
    </row>
    <row r="112" spans="1:22" ht="18.75" customHeight="1" thickBot="1">
      <c r="A112" s="38"/>
      <c r="B112" s="441"/>
      <c r="C112" s="440"/>
      <c r="D112" s="440"/>
      <c r="E112" s="440"/>
      <c r="F112" s="440"/>
      <c r="G112" s="440"/>
      <c r="H112" s="440"/>
      <c r="I112" s="440"/>
      <c r="J112" s="440"/>
      <c r="K112" s="453" t="s">
        <v>299</v>
      </c>
      <c r="L112" s="457">
        <v>5</v>
      </c>
      <c r="M112" s="457">
        <v>2</v>
      </c>
      <c r="N112" s="556" t="s">
        <v>300</v>
      </c>
      <c r="O112" s="557"/>
      <c r="P112" s="458">
        <v>540</v>
      </c>
      <c r="Q112" s="459"/>
      <c r="R112" s="551">
        <f>'Прил 5'!Q131</f>
        <v>25091</v>
      </c>
      <c r="S112" s="538"/>
      <c r="T112" s="522">
        <v>0</v>
      </c>
      <c r="U112" s="539"/>
      <c r="V112" s="449">
        <v>0</v>
      </c>
    </row>
    <row r="113" spans="1:22" ht="16.5" customHeight="1" thickBot="1">
      <c r="A113" s="38"/>
      <c r="B113" s="148"/>
      <c r="C113" s="615" t="s">
        <v>31</v>
      </c>
      <c r="D113" s="616"/>
      <c r="E113" s="616"/>
      <c r="F113" s="616"/>
      <c r="G113" s="616"/>
      <c r="H113" s="616"/>
      <c r="I113" s="616"/>
      <c r="J113" s="616"/>
      <c r="K113" s="617"/>
      <c r="L113" s="39">
        <v>5</v>
      </c>
      <c r="M113" s="39">
        <v>3</v>
      </c>
      <c r="N113" s="563">
        <v>0</v>
      </c>
      <c r="O113" s="564"/>
      <c r="P113" s="618">
        <v>0</v>
      </c>
      <c r="Q113" s="619"/>
      <c r="R113" s="620">
        <f>R114</f>
        <v>28409</v>
      </c>
      <c r="S113" s="621"/>
      <c r="T113" s="565">
        <f>T114</f>
        <v>29300.7</v>
      </c>
      <c r="U113" s="566"/>
      <c r="V113" s="172">
        <f>V114</f>
        <v>28600.35</v>
      </c>
    </row>
    <row r="114" spans="1:22" ht="30.75" customHeight="1" thickBot="1">
      <c r="A114" s="38"/>
      <c r="B114" s="148"/>
      <c r="C114" s="598"/>
      <c r="D114" s="599"/>
      <c r="E114" s="602" t="s">
        <v>277</v>
      </c>
      <c r="F114" s="603"/>
      <c r="G114" s="603"/>
      <c r="H114" s="603"/>
      <c r="I114" s="603"/>
      <c r="J114" s="603"/>
      <c r="K114" s="604"/>
      <c r="L114" s="40">
        <v>5</v>
      </c>
      <c r="M114" s="40">
        <v>3</v>
      </c>
      <c r="N114" s="524">
        <v>5500000000</v>
      </c>
      <c r="O114" s="525"/>
      <c r="P114" s="541">
        <v>0</v>
      </c>
      <c r="Q114" s="542"/>
      <c r="R114" s="520">
        <f>R116</f>
        <v>28409</v>
      </c>
      <c r="S114" s="521"/>
      <c r="T114" s="522">
        <f>T116</f>
        <v>29300.7</v>
      </c>
      <c r="U114" s="523"/>
      <c r="V114" s="154">
        <f>V116</f>
        <v>28600.35</v>
      </c>
    </row>
    <row r="115" spans="1:22" ht="17.25" customHeight="1" thickBot="1">
      <c r="A115" s="38"/>
      <c r="B115" s="148"/>
      <c r="C115" s="149"/>
      <c r="D115" s="150"/>
      <c r="E115" s="151"/>
      <c r="F115" s="152"/>
      <c r="G115" s="152"/>
      <c r="H115" s="152"/>
      <c r="I115" s="152"/>
      <c r="J115" s="152"/>
      <c r="K115" s="379" t="s">
        <v>282</v>
      </c>
      <c r="L115" s="40">
        <v>5</v>
      </c>
      <c r="M115" s="40">
        <v>3</v>
      </c>
      <c r="N115" s="524">
        <v>5540000000</v>
      </c>
      <c r="O115" s="525"/>
      <c r="P115" s="541">
        <v>0</v>
      </c>
      <c r="Q115" s="542"/>
      <c r="R115" s="520">
        <f>R116</f>
        <v>28409</v>
      </c>
      <c r="S115" s="538"/>
      <c r="T115" s="522">
        <f>T116</f>
        <v>29300.7</v>
      </c>
      <c r="U115" s="539"/>
      <c r="V115" s="154">
        <f>V116</f>
        <v>28600.35</v>
      </c>
    </row>
    <row r="116" spans="1:22" ht="19.5" customHeight="1" thickBot="1">
      <c r="A116" s="38"/>
      <c r="B116" s="148"/>
      <c r="C116" s="598"/>
      <c r="D116" s="599"/>
      <c r="E116" s="602" t="s">
        <v>271</v>
      </c>
      <c r="F116" s="603"/>
      <c r="G116" s="603"/>
      <c r="H116" s="603"/>
      <c r="I116" s="603"/>
      <c r="J116" s="603"/>
      <c r="K116" s="604"/>
      <c r="L116" s="40">
        <v>5</v>
      </c>
      <c r="M116" s="40">
        <v>3</v>
      </c>
      <c r="N116" s="524">
        <v>5540300000</v>
      </c>
      <c r="O116" s="525"/>
      <c r="P116" s="541">
        <v>0</v>
      </c>
      <c r="Q116" s="542"/>
      <c r="R116" s="520">
        <f>'Прил 5'!Q135</f>
        <v>28409</v>
      </c>
      <c r="S116" s="521"/>
      <c r="T116" s="522">
        <f>'Прил 5'!R135</f>
        <v>29300.7</v>
      </c>
      <c r="U116" s="523"/>
      <c r="V116" s="154">
        <f>'Прил 5'!S135</f>
        <v>28600.35</v>
      </c>
    </row>
    <row r="117" spans="1:22" ht="18.75" customHeight="1" thickBot="1">
      <c r="A117" s="38"/>
      <c r="B117" s="148"/>
      <c r="C117" s="598"/>
      <c r="D117" s="599"/>
      <c r="E117" s="602" t="s">
        <v>279</v>
      </c>
      <c r="F117" s="603"/>
      <c r="G117" s="603"/>
      <c r="H117" s="603"/>
      <c r="I117" s="603"/>
      <c r="J117" s="603"/>
      <c r="K117" s="604"/>
      <c r="L117" s="40">
        <v>5</v>
      </c>
      <c r="M117" s="40">
        <v>3</v>
      </c>
      <c r="N117" s="524">
        <v>5540395310</v>
      </c>
      <c r="O117" s="525"/>
      <c r="P117" s="541">
        <v>0</v>
      </c>
      <c r="Q117" s="542"/>
      <c r="R117" s="520">
        <f>R118</f>
        <v>28409</v>
      </c>
      <c r="S117" s="521"/>
      <c r="T117" s="522">
        <f>T118</f>
        <v>29300.7</v>
      </c>
      <c r="U117" s="523"/>
      <c r="V117" s="154">
        <f>V118</f>
        <v>28600.35</v>
      </c>
    </row>
    <row r="118" spans="1:22" ht="14.25" customHeight="1" thickBot="1">
      <c r="A118" s="38"/>
      <c r="B118" s="148"/>
      <c r="C118" s="598"/>
      <c r="D118" s="599"/>
      <c r="E118" s="602" t="s">
        <v>101</v>
      </c>
      <c r="F118" s="603"/>
      <c r="G118" s="603"/>
      <c r="H118" s="603"/>
      <c r="I118" s="603"/>
      <c r="J118" s="603"/>
      <c r="K118" s="604"/>
      <c r="L118" s="40">
        <v>5</v>
      </c>
      <c r="M118" s="40">
        <v>3</v>
      </c>
      <c r="N118" s="524">
        <v>5540395310</v>
      </c>
      <c r="O118" s="525"/>
      <c r="P118" s="541">
        <v>240</v>
      </c>
      <c r="Q118" s="542"/>
      <c r="R118" s="520">
        <f>'Прил 5'!Q137</f>
        <v>28409</v>
      </c>
      <c r="S118" s="521"/>
      <c r="T118" s="522">
        <f>'Прил 5'!R137</f>
        <v>29300.7</v>
      </c>
      <c r="U118" s="523"/>
      <c r="V118" s="154">
        <f>'Прил 5'!S137</f>
        <v>28600.35</v>
      </c>
    </row>
    <row r="119" spans="1:22" ht="16.5" customHeight="1" thickBot="1">
      <c r="A119" s="38"/>
      <c r="B119" s="605" t="s">
        <v>105</v>
      </c>
      <c r="C119" s="606"/>
      <c r="D119" s="606"/>
      <c r="E119" s="606"/>
      <c r="F119" s="606"/>
      <c r="G119" s="606"/>
      <c r="H119" s="606"/>
      <c r="I119" s="606"/>
      <c r="J119" s="606"/>
      <c r="K119" s="607"/>
      <c r="L119" s="346">
        <v>8</v>
      </c>
      <c r="M119" s="346">
        <v>0</v>
      </c>
      <c r="N119" s="573">
        <v>0</v>
      </c>
      <c r="O119" s="608"/>
      <c r="P119" s="609">
        <v>0</v>
      </c>
      <c r="Q119" s="610"/>
      <c r="R119" s="611">
        <f>R120</f>
        <v>1661918.9</v>
      </c>
      <c r="S119" s="612"/>
      <c r="T119" s="613">
        <f>T120</f>
        <v>1619200</v>
      </c>
      <c r="U119" s="614"/>
      <c r="V119" s="347">
        <f>V120</f>
        <v>1696200</v>
      </c>
    </row>
    <row r="120" spans="1:22" ht="16.5" thickBot="1">
      <c r="A120" s="38"/>
      <c r="B120" s="148"/>
      <c r="C120" s="615" t="s">
        <v>32</v>
      </c>
      <c r="D120" s="616"/>
      <c r="E120" s="616"/>
      <c r="F120" s="616"/>
      <c r="G120" s="616"/>
      <c r="H120" s="616"/>
      <c r="I120" s="616"/>
      <c r="J120" s="616"/>
      <c r="K120" s="617"/>
      <c r="L120" s="39">
        <v>8</v>
      </c>
      <c r="M120" s="39">
        <v>1</v>
      </c>
      <c r="N120" s="563">
        <v>0</v>
      </c>
      <c r="O120" s="564"/>
      <c r="P120" s="618">
        <v>0</v>
      </c>
      <c r="Q120" s="619"/>
      <c r="R120" s="518">
        <f>R121</f>
        <v>1661918.9</v>
      </c>
      <c r="S120" s="519"/>
      <c r="T120" s="565">
        <f>T121</f>
        <v>1619200</v>
      </c>
      <c r="U120" s="566"/>
      <c r="V120" s="172">
        <f>V121</f>
        <v>1696200</v>
      </c>
    </row>
    <row r="121" spans="1:22" ht="26.25" customHeight="1" thickBot="1">
      <c r="A121" s="38"/>
      <c r="B121" s="148"/>
      <c r="C121" s="598"/>
      <c r="D121" s="599"/>
      <c r="E121" s="602" t="s">
        <v>272</v>
      </c>
      <c r="F121" s="603"/>
      <c r="G121" s="603"/>
      <c r="H121" s="603"/>
      <c r="I121" s="603"/>
      <c r="J121" s="603"/>
      <c r="K121" s="604"/>
      <c r="L121" s="40">
        <v>8</v>
      </c>
      <c r="M121" s="40">
        <v>1</v>
      </c>
      <c r="N121" s="524">
        <v>5500000000</v>
      </c>
      <c r="O121" s="525"/>
      <c r="P121" s="541">
        <v>0</v>
      </c>
      <c r="Q121" s="542"/>
      <c r="R121" s="520">
        <f>R123</f>
        <v>1661918.9</v>
      </c>
      <c r="S121" s="521"/>
      <c r="T121" s="522">
        <f>T123</f>
        <v>1619200</v>
      </c>
      <c r="U121" s="523"/>
      <c r="V121" s="154">
        <f>V123</f>
        <v>1696200</v>
      </c>
    </row>
    <row r="122" spans="1:22" ht="15" customHeight="1" thickBot="1">
      <c r="A122" s="38"/>
      <c r="B122" s="148"/>
      <c r="C122" s="149"/>
      <c r="D122" s="150"/>
      <c r="E122" s="151"/>
      <c r="F122" s="152"/>
      <c r="G122" s="152"/>
      <c r="H122" s="152"/>
      <c r="I122" s="152"/>
      <c r="J122" s="152"/>
      <c r="K122" s="379" t="s">
        <v>282</v>
      </c>
      <c r="L122" s="40">
        <v>8</v>
      </c>
      <c r="M122" s="40">
        <v>1</v>
      </c>
      <c r="N122" s="524">
        <v>5540000000</v>
      </c>
      <c r="O122" s="525"/>
      <c r="P122" s="541">
        <v>0</v>
      </c>
      <c r="Q122" s="542"/>
      <c r="R122" s="520">
        <f>R123</f>
        <v>1661918.9</v>
      </c>
      <c r="S122" s="538"/>
      <c r="T122" s="522">
        <f>T123</f>
        <v>1619200</v>
      </c>
      <c r="U122" s="539"/>
      <c r="V122" s="154">
        <f>V123</f>
        <v>1696200</v>
      </c>
    </row>
    <row r="123" spans="1:22" ht="15.75" customHeight="1" thickBot="1">
      <c r="A123" s="38"/>
      <c r="B123" s="148"/>
      <c r="C123" s="598"/>
      <c r="D123" s="599"/>
      <c r="E123" s="602" t="s">
        <v>260</v>
      </c>
      <c r="F123" s="603"/>
      <c r="G123" s="603"/>
      <c r="H123" s="603"/>
      <c r="I123" s="603"/>
      <c r="J123" s="603"/>
      <c r="K123" s="604"/>
      <c r="L123" s="40">
        <v>8</v>
      </c>
      <c r="M123" s="40">
        <v>1</v>
      </c>
      <c r="N123" s="524">
        <v>5540000000</v>
      </c>
      <c r="O123" s="525"/>
      <c r="P123" s="541">
        <v>0</v>
      </c>
      <c r="Q123" s="542"/>
      <c r="R123" s="520">
        <f>R124+R126+R128+R130</f>
        <v>1661918.9</v>
      </c>
      <c r="S123" s="521"/>
      <c r="T123" s="522">
        <f>T124+T126+T128+T130</f>
        <v>1619200</v>
      </c>
      <c r="U123" s="523"/>
      <c r="V123" s="154">
        <f>V124+V128+V130</f>
        <v>1696200</v>
      </c>
    </row>
    <row r="124" spans="1:22" ht="38.25" customHeight="1" thickBot="1">
      <c r="A124" s="38"/>
      <c r="B124" s="148"/>
      <c r="C124" s="149"/>
      <c r="D124" s="150"/>
      <c r="E124" s="151"/>
      <c r="F124" s="152"/>
      <c r="G124" s="602" t="s">
        <v>315</v>
      </c>
      <c r="H124" s="603"/>
      <c r="I124" s="603"/>
      <c r="J124" s="603"/>
      <c r="K124" s="604"/>
      <c r="L124" s="40">
        <v>8</v>
      </c>
      <c r="M124" s="40">
        <v>1</v>
      </c>
      <c r="N124" s="524">
        <v>5540400000</v>
      </c>
      <c r="O124" s="525"/>
      <c r="P124" s="541">
        <v>0</v>
      </c>
      <c r="Q124" s="542"/>
      <c r="R124" s="520">
        <f>R125</f>
        <v>1018000</v>
      </c>
      <c r="S124" s="521"/>
      <c r="T124" s="522">
        <f>T125</f>
        <v>1254200</v>
      </c>
      <c r="U124" s="523"/>
      <c r="V124" s="154">
        <f>V125</f>
        <v>1254200</v>
      </c>
    </row>
    <row r="125" spans="1:22" ht="19.5" customHeight="1" thickBot="1">
      <c r="A125" s="38"/>
      <c r="B125" s="148"/>
      <c r="C125" s="598"/>
      <c r="D125" s="599"/>
      <c r="E125" s="600"/>
      <c r="F125" s="601"/>
      <c r="G125" s="602" t="s">
        <v>81</v>
      </c>
      <c r="H125" s="603"/>
      <c r="I125" s="603"/>
      <c r="J125" s="603"/>
      <c r="K125" s="604"/>
      <c r="L125" s="40">
        <v>8</v>
      </c>
      <c r="M125" s="40">
        <v>1</v>
      </c>
      <c r="N125" s="524" t="s">
        <v>308</v>
      </c>
      <c r="O125" s="525"/>
      <c r="P125" s="541">
        <v>540</v>
      </c>
      <c r="Q125" s="542"/>
      <c r="R125" s="520">
        <f>'Прил 5'!Q145</f>
        <v>1018000</v>
      </c>
      <c r="S125" s="521"/>
      <c r="T125" s="522">
        <f>'Прил 5'!R145</f>
        <v>1254200</v>
      </c>
      <c r="U125" s="523"/>
      <c r="V125" s="154">
        <f>'Прил 5'!S145</f>
        <v>1254200</v>
      </c>
    </row>
    <row r="126" spans="1:22" ht="20.25" hidden="1" customHeight="1" thickBot="1">
      <c r="A126" s="38"/>
      <c r="B126" s="148"/>
      <c r="C126" s="149"/>
      <c r="D126" s="150"/>
      <c r="E126" s="352"/>
      <c r="F126" s="353"/>
      <c r="G126" s="176"/>
      <c r="H126" s="152"/>
      <c r="I126" s="152"/>
      <c r="J126" s="152"/>
      <c r="K126" s="153" t="s">
        <v>274</v>
      </c>
      <c r="L126" s="40">
        <v>8</v>
      </c>
      <c r="M126" s="40">
        <v>1</v>
      </c>
      <c r="N126" s="591">
        <v>5540495110</v>
      </c>
      <c r="O126" s="592"/>
      <c r="P126" s="60">
        <v>0</v>
      </c>
      <c r="Q126" s="61"/>
      <c r="R126" s="520">
        <f>R127</f>
        <v>0</v>
      </c>
      <c r="S126" s="538"/>
      <c r="T126" s="522">
        <f>T127</f>
        <v>0</v>
      </c>
      <c r="U126" s="539"/>
      <c r="V126" s="154">
        <f>V127</f>
        <v>0</v>
      </c>
    </row>
    <row r="127" spans="1:22" ht="20.25" hidden="1" customHeight="1" thickBot="1">
      <c r="A127" s="38"/>
      <c r="B127" s="148"/>
      <c r="C127" s="149"/>
      <c r="D127" s="150"/>
      <c r="E127" s="352"/>
      <c r="F127" s="353"/>
      <c r="G127" s="176"/>
      <c r="H127" s="152"/>
      <c r="I127" s="152"/>
      <c r="J127" s="152"/>
      <c r="K127" s="153" t="s">
        <v>273</v>
      </c>
      <c r="L127" s="40">
        <v>8</v>
      </c>
      <c r="M127" s="40">
        <v>1</v>
      </c>
      <c r="N127" s="591">
        <v>5540495110</v>
      </c>
      <c r="O127" s="592"/>
      <c r="P127" s="60">
        <v>240</v>
      </c>
      <c r="Q127" s="61"/>
      <c r="R127" s="520">
        <f>'Прил 5'!Q147</f>
        <v>0</v>
      </c>
      <c r="S127" s="538"/>
      <c r="T127" s="522">
        <f>'Прил 5'!R147</f>
        <v>0</v>
      </c>
      <c r="U127" s="539"/>
      <c r="V127" s="154">
        <f>'Прил 5'!S147</f>
        <v>0</v>
      </c>
    </row>
    <row r="128" spans="1:22" ht="23.25" customHeight="1" thickBot="1">
      <c r="A128" s="38"/>
      <c r="B128" s="148"/>
      <c r="C128" s="598"/>
      <c r="D128" s="599"/>
      <c r="E128" s="600"/>
      <c r="F128" s="601"/>
      <c r="G128" s="175"/>
      <c r="H128" s="602" t="s">
        <v>280</v>
      </c>
      <c r="I128" s="603"/>
      <c r="J128" s="603"/>
      <c r="K128" s="604"/>
      <c r="L128" s="40">
        <v>8</v>
      </c>
      <c r="M128" s="40">
        <v>1</v>
      </c>
      <c r="N128" s="567">
        <v>5540495220</v>
      </c>
      <c r="O128" s="568"/>
      <c r="P128" s="541">
        <v>0</v>
      </c>
      <c r="Q128" s="542"/>
      <c r="R128" s="520">
        <f>R129</f>
        <v>407718.9</v>
      </c>
      <c r="S128" s="521"/>
      <c r="T128" s="522">
        <f>T129</f>
        <v>365000</v>
      </c>
      <c r="U128" s="523"/>
      <c r="V128" s="154">
        <f>V129</f>
        <v>442000</v>
      </c>
    </row>
    <row r="129" spans="1:22" ht="18.75" customHeight="1" thickBot="1">
      <c r="A129" s="38"/>
      <c r="B129" s="187"/>
      <c r="C129" s="155"/>
      <c r="D129" s="156"/>
      <c r="E129" s="157"/>
      <c r="F129" s="158"/>
      <c r="G129" s="188"/>
      <c r="H129" s="160"/>
      <c r="I129" s="161"/>
      <c r="J129" s="161"/>
      <c r="K129" s="162" t="s">
        <v>101</v>
      </c>
      <c r="L129" s="62">
        <v>8</v>
      </c>
      <c r="M129" s="280">
        <v>1</v>
      </c>
      <c r="N129" s="567">
        <v>5540495220</v>
      </c>
      <c r="O129" s="568"/>
      <c r="P129" s="63">
        <v>240</v>
      </c>
      <c r="Q129" s="64"/>
      <c r="R129" s="569">
        <f>'Прил 5'!Q150</f>
        <v>407718.9</v>
      </c>
      <c r="S129" s="570"/>
      <c r="T129" s="526">
        <f>'Прил 5'!R150</f>
        <v>365000</v>
      </c>
      <c r="U129" s="527"/>
      <c r="V129" s="163">
        <f>'Прил 5'!S150</f>
        <v>442000</v>
      </c>
    </row>
    <row r="130" spans="1:22" ht="24.75" customHeight="1" thickBot="1">
      <c r="A130" s="42"/>
      <c r="B130" s="166"/>
      <c r="C130" s="266"/>
      <c r="D130" s="266"/>
      <c r="E130" s="279"/>
      <c r="F130" s="279"/>
      <c r="G130" s="167"/>
      <c r="H130" s="161"/>
      <c r="I130" s="161"/>
      <c r="J130" s="161"/>
      <c r="K130" s="169" t="s">
        <v>316</v>
      </c>
      <c r="L130" s="281">
        <v>8</v>
      </c>
      <c r="M130" s="170">
        <v>1</v>
      </c>
      <c r="N130" s="524" t="s">
        <v>307</v>
      </c>
      <c r="O130" s="525"/>
      <c r="P130" s="283">
        <v>0</v>
      </c>
      <c r="Q130" s="284"/>
      <c r="R130" s="520">
        <f>R131</f>
        <v>236200</v>
      </c>
      <c r="S130" s="521"/>
      <c r="T130" s="522">
        <f>T131</f>
        <v>0</v>
      </c>
      <c r="U130" s="523"/>
      <c r="V130" s="171">
        <f>V131</f>
        <v>0</v>
      </c>
    </row>
    <row r="131" spans="1:22" ht="18.75" customHeight="1" thickBot="1">
      <c r="A131" s="42"/>
      <c r="B131" s="166"/>
      <c r="C131" s="266"/>
      <c r="D131" s="266"/>
      <c r="E131" s="279"/>
      <c r="F131" s="279"/>
      <c r="G131" s="167"/>
      <c r="H131" s="161"/>
      <c r="I131" s="161"/>
      <c r="J131" s="161"/>
      <c r="K131" s="169" t="s">
        <v>81</v>
      </c>
      <c r="L131" s="282">
        <v>8</v>
      </c>
      <c r="M131" s="170">
        <v>1</v>
      </c>
      <c r="N131" s="524" t="s">
        <v>307</v>
      </c>
      <c r="O131" s="525"/>
      <c r="P131" s="283">
        <v>540</v>
      </c>
      <c r="Q131" s="285"/>
      <c r="R131" s="520">
        <f>'Прил 5'!Q154</f>
        <v>236200</v>
      </c>
      <c r="S131" s="521"/>
      <c r="T131" s="522">
        <v>0</v>
      </c>
      <c r="U131" s="523"/>
      <c r="V131" s="171">
        <v>0</v>
      </c>
    </row>
    <row r="132" spans="1:22" ht="15.75" customHeight="1">
      <c r="A132" s="579"/>
      <c r="B132" s="580" t="s">
        <v>106</v>
      </c>
      <c r="C132" s="581"/>
      <c r="D132" s="581"/>
      <c r="E132" s="581"/>
      <c r="F132" s="581"/>
      <c r="G132" s="581"/>
      <c r="H132" s="581"/>
      <c r="I132" s="581"/>
      <c r="J132" s="581"/>
      <c r="K132" s="582"/>
      <c r="L132" s="585"/>
      <c r="M132" s="585"/>
      <c r="N132" s="585"/>
      <c r="O132" s="585"/>
      <c r="P132" s="587"/>
      <c r="Q132" s="588"/>
      <c r="R132" s="593">
        <f>R119+R106+R84+R67+R57+R10</f>
        <v>7483441.2000000011</v>
      </c>
      <c r="S132" s="594"/>
      <c r="T132" s="593">
        <f>T119+T106+T84+T67+T57+T10+T9</f>
        <v>5369990.2599999998</v>
      </c>
      <c r="U132" s="594"/>
      <c r="V132" s="576">
        <f>V119+V106+V84+V67+V57+V10+V95+V9</f>
        <v>5732171.1099999994</v>
      </c>
    </row>
    <row r="133" spans="1:22" ht="0.75" customHeight="1" thickBot="1">
      <c r="A133" s="579"/>
      <c r="B133" s="583"/>
      <c r="C133" s="584"/>
      <c r="D133" s="584"/>
      <c r="E133" s="584"/>
      <c r="F133" s="584"/>
      <c r="G133" s="584"/>
      <c r="H133" s="584"/>
      <c r="I133" s="584"/>
      <c r="J133" s="584"/>
      <c r="K133" s="584"/>
      <c r="L133" s="586"/>
      <c r="M133" s="586"/>
      <c r="N133" s="586"/>
      <c r="O133" s="586"/>
      <c r="P133" s="589"/>
      <c r="Q133" s="590"/>
      <c r="R133" s="595"/>
      <c r="S133" s="596"/>
      <c r="T133" s="595"/>
      <c r="U133" s="596"/>
      <c r="V133" s="577"/>
    </row>
    <row r="134" spans="1:22">
      <c r="A134" s="32"/>
      <c r="B134" s="32"/>
      <c r="C134" s="578"/>
      <c r="D134" s="578"/>
      <c r="E134" s="578"/>
      <c r="F134" s="578"/>
      <c r="G134" s="42"/>
      <c r="H134" s="578"/>
      <c r="I134" s="578"/>
      <c r="J134" s="578"/>
      <c r="K134" s="578"/>
      <c r="L134" s="32"/>
      <c r="M134" s="32"/>
      <c r="N134" s="578"/>
      <c r="O134" s="578"/>
      <c r="P134" s="578"/>
      <c r="Q134" s="578"/>
      <c r="R134" s="597"/>
      <c r="S134" s="597"/>
      <c r="T134" s="597"/>
      <c r="U134" s="597"/>
      <c r="V134" s="35"/>
    </row>
    <row r="135" spans="1:22">
      <c r="A135" s="32"/>
      <c r="B135" s="32"/>
      <c r="C135" s="575"/>
      <c r="D135" s="575"/>
      <c r="E135" s="575"/>
      <c r="F135" s="575"/>
      <c r="G135" s="32"/>
      <c r="H135" s="575"/>
      <c r="I135" s="575"/>
      <c r="J135" s="575"/>
      <c r="K135" s="575"/>
      <c r="L135" s="32"/>
      <c r="M135" s="32"/>
      <c r="N135" s="575"/>
      <c r="O135" s="575"/>
      <c r="P135" s="575"/>
      <c r="Q135" s="575"/>
      <c r="R135" s="575"/>
      <c r="S135" s="575"/>
      <c r="T135" s="575"/>
      <c r="U135" s="575"/>
      <c r="V135" s="32"/>
    </row>
    <row r="136" spans="1:22">
      <c r="A136" s="32"/>
      <c r="B136" s="32"/>
      <c r="C136" s="575"/>
      <c r="D136" s="575"/>
      <c r="E136" s="575"/>
      <c r="F136" s="575"/>
      <c r="G136" s="32"/>
      <c r="H136" s="575"/>
      <c r="I136" s="575"/>
      <c r="J136" s="575"/>
      <c r="K136" s="575"/>
      <c r="L136" s="32"/>
      <c r="M136" s="32"/>
      <c r="N136" s="575"/>
      <c r="O136" s="575"/>
      <c r="P136" s="575"/>
      <c r="Q136" s="575"/>
      <c r="R136" s="575"/>
      <c r="S136" s="575"/>
      <c r="T136" s="575"/>
      <c r="U136" s="575"/>
      <c r="V136" s="32"/>
    </row>
    <row r="137" spans="1:22">
      <c r="A137" s="32"/>
      <c r="B137" s="32"/>
      <c r="C137" s="575"/>
      <c r="D137" s="575"/>
      <c r="E137" s="575"/>
      <c r="F137" s="575"/>
      <c r="G137" s="32"/>
      <c r="H137" s="575"/>
      <c r="I137" s="575"/>
      <c r="J137" s="575"/>
      <c r="K137" s="575"/>
      <c r="L137" s="32"/>
      <c r="M137" s="32"/>
      <c r="N137" s="575"/>
      <c r="O137" s="575"/>
      <c r="P137" s="575"/>
      <c r="Q137" s="575"/>
      <c r="R137" s="575"/>
      <c r="S137" s="575"/>
      <c r="T137" s="575"/>
      <c r="U137" s="575"/>
      <c r="V137" s="32"/>
    </row>
    <row r="138" spans="1:2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1:22">
      <c r="A139" s="43"/>
    </row>
  </sheetData>
  <mergeCells count="629">
    <mergeCell ref="T42:U42"/>
    <mergeCell ref="T43:U43"/>
    <mergeCell ref="T44:U44"/>
    <mergeCell ref="N45:O45"/>
    <mergeCell ref="R45:S45"/>
    <mergeCell ref="T45:U45"/>
    <mergeCell ref="N44:O44"/>
    <mergeCell ref="R41:S41"/>
    <mergeCell ref="R42:S42"/>
    <mergeCell ref="R43:S43"/>
    <mergeCell ref="N41:O41"/>
    <mergeCell ref="N42:O42"/>
    <mergeCell ref="N43:O43"/>
    <mergeCell ref="Q1:V4"/>
    <mergeCell ref="N29:O29"/>
    <mergeCell ref="R29:S29"/>
    <mergeCell ref="T29:U29"/>
    <mergeCell ref="T33:U33"/>
    <mergeCell ref="T34:U34"/>
    <mergeCell ref="T32:U32"/>
    <mergeCell ref="A6:V6"/>
    <mergeCell ref="B7:O7"/>
    <mergeCell ref="P7:Q7"/>
    <mergeCell ref="T104:U104"/>
    <mergeCell ref="T105:U105"/>
    <mergeCell ref="P100:Q100"/>
    <mergeCell ref="P102:Q102"/>
    <mergeCell ref="P104:Q104"/>
    <mergeCell ref="T98:U98"/>
    <mergeCell ref="T99:U99"/>
    <mergeCell ref="T100:U100"/>
    <mergeCell ref="T101:U101"/>
    <mergeCell ref="T102:U102"/>
    <mergeCell ref="R103:S103"/>
    <mergeCell ref="N104:O104"/>
    <mergeCell ref="N105:O105"/>
    <mergeCell ref="R104:S104"/>
    <mergeCell ref="N99:O99"/>
    <mergeCell ref="N100:O100"/>
    <mergeCell ref="N101:O101"/>
    <mergeCell ref="N102:O102"/>
    <mergeCell ref="N103:O103"/>
    <mergeCell ref="N97:O97"/>
    <mergeCell ref="R98:S98"/>
    <mergeCell ref="R99:S99"/>
    <mergeCell ref="R100:S100"/>
    <mergeCell ref="R101:S101"/>
    <mergeCell ref="R102:S102"/>
    <mergeCell ref="T122:U122"/>
    <mergeCell ref="T103:U103"/>
    <mergeCell ref="N77:O77"/>
    <mergeCell ref="R77:S77"/>
    <mergeCell ref="T77:U77"/>
    <mergeCell ref="N78:O78"/>
    <mergeCell ref="R78:S78"/>
    <mergeCell ref="T78:U78"/>
    <mergeCell ref="T97:U97"/>
    <mergeCell ref="R97:S97"/>
    <mergeCell ref="R51:S51"/>
    <mergeCell ref="N48:O48"/>
    <mergeCell ref="R48:S48"/>
    <mergeCell ref="T48:U48"/>
    <mergeCell ref="T127:U127"/>
    <mergeCell ref="N126:O126"/>
    <mergeCell ref="R126:S126"/>
    <mergeCell ref="T126:U126"/>
    <mergeCell ref="T114:U114"/>
    <mergeCell ref="T125:U125"/>
    <mergeCell ref="N47:O47"/>
    <mergeCell ref="R46:S46"/>
    <mergeCell ref="R49:S49"/>
    <mergeCell ref="R50:S50"/>
    <mergeCell ref="T49:U49"/>
    <mergeCell ref="T50:U50"/>
    <mergeCell ref="R47:S47"/>
    <mergeCell ref="T46:U46"/>
    <mergeCell ref="T47:U47"/>
    <mergeCell ref="N50:O50"/>
    <mergeCell ref="T36:U36"/>
    <mergeCell ref="V90:V91"/>
    <mergeCell ref="T89:U89"/>
    <mergeCell ref="T56:U56"/>
    <mergeCell ref="T64:U64"/>
    <mergeCell ref="V65:V66"/>
    <mergeCell ref="V75:V76"/>
    <mergeCell ref="V62:V63"/>
    <mergeCell ref="T53:U53"/>
    <mergeCell ref="T41:U41"/>
    <mergeCell ref="P90:Q91"/>
    <mergeCell ref="R90:S91"/>
    <mergeCell ref="P89:Q89"/>
    <mergeCell ref="T95:U95"/>
    <mergeCell ref="R95:S95"/>
    <mergeCell ref="N95:O95"/>
    <mergeCell ref="T90:U91"/>
    <mergeCell ref="R89:S89"/>
    <mergeCell ref="N92:O92"/>
    <mergeCell ref="E92:F92"/>
    <mergeCell ref="G92:K92"/>
    <mergeCell ref="A90:A91"/>
    <mergeCell ref="B90:B91"/>
    <mergeCell ref="C90:D91"/>
    <mergeCell ref="E90:F91"/>
    <mergeCell ref="G90:G91"/>
    <mergeCell ref="C92:D92"/>
    <mergeCell ref="C89:D89"/>
    <mergeCell ref="E89:F89"/>
    <mergeCell ref="G89:K89"/>
    <mergeCell ref="T74:U74"/>
    <mergeCell ref="P75:Q76"/>
    <mergeCell ref="R75:S76"/>
    <mergeCell ref="T75:U76"/>
    <mergeCell ref="C74:D74"/>
    <mergeCell ref="E74:F74"/>
    <mergeCell ref="G74:K74"/>
    <mergeCell ref="R57:S57"/>
    <mergeCell ref="R83:S83"/>
    <mergeCell ref="T83:U83"/>
    <mergeCell ref="R67:S68"/>
    <mergeCell ref="T61:U61"/>
    <mergeCell ref="R59:S59"/>
    <mergeCell ref="T57:U57"/>
    <mergeCell ref="T65:U66"/>
    <mergeCell ref="T67:U68"/>
    <mergeCell ref="R64:S64"/>
    <mergeCell ref="T35:U35"/>
    <mergeCell ref="R39:S39"/>
    <mergeCell ref="R40:S40"/>
    <mergeCell ref="T52:U52"/>
    <mergeCell ref="T55:U55"/>
    <mergeCell ref="R53:S53"/>
    <mergeCell ref="R52:S52"/>
    <mergeCell ref="T51:U51"/>
    <mergeCell ref="R44:S44"/>
    <mergeCell ref="T38:U38"/>
    <mergeCell ref="N79:O79"/>
    <mergeCell ref="R79:S79"/>
    <mergeCell ref="T79:U79"/>
    <mergeCell ref="N54:O54"/>
    <mergeCell ref="R54:S54"/>
    <mergeCell ref="T40:U40"/>
    <mergeCell ref="R61:S61"/>
    <mergeCell ref="R65:S66"/>
    <mergeCell ref="R56:S56"/>
    <mergeCell ref="N53:O53"/>
    <mergeCell ref="R38:S38"/>
    <mergeCell ref="N38:O38"/>
    <mergeCell ref="R55:S55"/>
    <mergeCell ref="N80:O80"/>
    <mergeCell ref="R80:S80"/>
    <mergeCell ref="T80:U80"/>
    <mergeCell ref="T39:U39"/>
    <mergeCell ref="T54:U54"/>
    <mergeCell ref="T58:U58"/>
    <mergeCell ref="T59:U59"/>
    <mergeCell ref="E5:F5"/>
    <mergeCell ref="H5:K5"/>
    <mergeCell ref="O5:P5"/>
    <mergeCell ref="C5:D5"/>
    <mergeCell ref="S5:T5"/>
    <mergeCell ref="Q5:R5"/>
    <mergeCell ref="U5:V5"/>
    <mergeCell ref="C1:D1"/>
    <mergeCell ref="E1:F1"/>
    <mergeCell ref="H1:K1"/>
    <mergeCell ref="O1:P1"/>
    <mergeCell ref="C2:D2"/>
    <mergeCell ref="E2:F2"/>
    <mergeCell ref="H2:K2"/>
    <mergeCell ref="O2:P2"/>
    <mergeCell ref="C3:D3"/>
    <mergeCell ref="E3:F3"/>
    <mergeCell ref="H3:K3"/>
    <mergeCell ref="O3:P3"/>
    <mergeCell ref="C4:D4"/>
    <mergeCell ref="E4:F4"/>
    <mergeCell ref="H4:K4"/>
    <mergeCell ref="O4:P4"/>
    <mergeCell ref="B8:K8"/>
    <mergeCell ref="N8:O8"/>
    <mergeCell ref="P8:Q8"/>
    <mergeCell ref="R8:S8"/>
    <mergeCell ref="T8:U8"/>
    <mergeCell ref="R7:S7"/>
    <mergeCell ref="T7:U7"/>
    <mergeCell ref="A10:A11"/>
    <mergeCell ref="B10:K11"/>
    <mergeCell ref="L10:L11"/>
    <mergeCell ref="M10:M11"/>
    <mergeCell ref="N10:O11"/>
    <mergeCell ref="P10:Q11"/>
    <mergeCell ref="R10:S11"/>
    <mergeCell ref="T10:U11"/>
    <mergeCell ref="V10:V11"/>
    <mergeCell ref="A12:A13"/>
    <mergeCell ref="B12:B13"/>
    <mergeCell ref="C12:K13"/>
    <mergeCell ref="L12:L13"/>
    <mergeCell ref="M12:M13"/>
    <mergeCell ref="N12:O13"/>
    <mergeCell ref="T12:U13"/>
    <mergeCell ref="V12:V13"/>
    <mergeCell ref="C14:D14"/>
    <mergeCell ref="E14:K14"/>
    <mergeCell ref="N14:O14"/>
    <mergeCell ref="P14:Q14"/>
    <mergeCell ref="R14:S14"/>
    <mergeCell ref="T14:U14"/>
    <mergeCell ref="G16:K16"/>
    <mergeCell ref="N16:O16"/>
    <mergeCell ref="P16:Q16"/>
    <mergeCell ref="R16:S16"/>
    <mergeCell ref="P12:Q13"/>
    <mergeCell ref="R12:S13"/>
    <mergeCell ref="N15:O15"/>
    <mergeCell ref="R15:S15"/>
    <mergeCell ref="T16:U16"/>
    <mergeCell ref="C17:D17"/>
    <mergeCell ref="E17:F17"/>
    <mergeCell ref="H17:K17"/>
    <mergeCell ref="N17:O17"/>
    <mergeCell ref="P17:Q17"/>
    <mergeCell ref="R17:S17"/>
    <mergeCell ref="T17:U17"/>
    <mergeCell ref="C16:D16"/>
    <mergeCell ref="E16:F16"/>
    <mergeCell ref="T20:U20"/>
    <mergeCell ref="N18:O18"/>
    <mergeCell ref="R18:S18"/>
    <mergeCell ref="T18:U18"/>
    <mergeCell ref="C19:K19"/>
    <mergeCell ref="N19:O19"/>
    <mergeCell ref="P19:Q19"/>
    <mergeCell ref="R19:S19"/>
    <mergeCell ref="T19:U19"/>
    <mergeCell ref="G22:K22"/>
    <mergeCell ref="N22:O22"/>
    <mergeCell ref="P22:Q22"/>
    <mergeCell ref="R22:S22"/>
    <mergeCell ref="C20:D20"/>
    <mergeCell ref="E20:K20"/>
    <mergeCell ref="N20:O20"/>
    <mergeCell ref="P20:Q20"/>
    <mergeCell ref="R20:S20"/>
    <mergeCell ref="T22:U22"/>
    <mergeCell ref="C23:D23"/>
    <mergeCell ref="E23:F23"/>
    <mergeCell ref="G23:K23"/>
    <mergeCell ref="N23:O23"/>
    <mergeCell ref="P23:Q23"/>
    <mergeCell ref="R23:S23"/>
    <mergeCell ref="T23:U23"/>
    <mergeCell ref="C22:D22"/>
    <mergeCell ref="E22:F22"/>
    <mergeCell ref="C24:D24"/>
    <mergeCell ref="E24:F24"/>
    <mergeCell ref="G24:H24"/>
    <mergeCell ref="I24:K24"/>
    <mergeCell ref="N24:O24"/>
    <mergeCell ref="P24:Q24"/>
    <mergeCell ref="R24:S24"/>
    <mergeCell ref="T24:U24"/>
    <mergeCell ref="A25:A26"/>
    <mergeCell ref="B25:B26"/>
    <mergeCell ref="C25:D26"/>
    <mergeCell ref="E25:F26"/>
    <mergeCell ref="G25:H26"/>
    <mergeCell ref="I25:K26"/>
    <mergeCell ref="L25:L26"/>
    <mergeCell ref="M25:M26"/>
    <mergeCell ref="N25:O26"/>
    <mergeCell ref="P25:Q26"/>
    <mergeCell ref="R25:S26"/>
    <mergeCell ref="T25:U26"/>
    <mergeCell ref="V25:V26"/>
    <mergeCell ref="C27:D27"/>
    <mergeCell ref="E27:F27"/>
    <mergeCell ref="G27:H27"/>
    <mergeCell ref="I27:K27"/>
    <mergeCell ref="N27:O27"/>
    <mergeCell ref="P27:Q27"/>
    <mergeCell ref="R27:S27"/>
    <mergeCell ref="T27:U27"/>
    <mergeCell ref="N28:O28"/>
    <mergeCell ref="R28:S28"/>
    <mergeCell ref="T28:U28"/>
    <mergeCell ref="R32:S32"/>
    <mergeCell ref="R35:S35"/>
    <mergeCell ref="R36:S36"/>
    <mergeCell ref="N33:O33"/>
    <mergeCell ref="R33:S33"/>
    <mergeCell ref="R34:S34"/>
    <mergeCell ref="N34:O34"/>
    <mergeCell ref="N39:O39"/>
    <mergeCell ref="N46:O46"/>
    <mergeCell ref="P59:Q59"/>
    <mergeCell ref="N40:O40"/>
    <mergeCell ref="B57:K57"/>
    <mergeCell ref="N57:O57"/>
    <mergeCell ref="P57:Q57"/>
    <mergeCell ref="N56:O56"/>
    <mergeCell ref="N52:O52"/>
    <mergeCell ref="N55:O55"/>
    <mergeCell ref="N49:O49"/>
    <mergeCell ref="P61:Q61"/>
    <mergeCell ref="B58:C58"/>
    <mergeCell ref="D58:K58"/>
    <mergeCell ref="N58:O58"/>
    <mergeCell ref="P58:Q58"/>
    <mergeCell ref="N61:O61"/>
    <mergeCell ref="N51:O51"/>
    <mergeCell ref="R58:S58"/>
    <mergeCell ref="B59:C59"/>
    <mergeCell ref="D59:E59"/>
    <mergeCell ref="F59:K59"/>
    <mergeCell ref="N59:O59"/>
    <mergeCell ref="L62:L63"/>
    <mergeCell ref="B61:C61"/>
    <mergeCell ref="D61:E61"/>
    <mergeCell ref="F61:G61"/>
    <mergeCell ref="H61:K61"/>
    <mergeCell ref="M62:M63"/>
    <mergeCell ref="N62:O63"/>
    <mergeCell ref="P62:Q63"/>
    <mergeCell ref="R62:S63"/>
    <mergeCell ref="T62:U63"/>
    <mergeCell ref="A62:A63"/>
    <mergeCell ref="B62:C63"/>
    <mergeCell ref="D62:E63"/>
    <mergeCell ref="F62:G63"/>
    <mergeCell ref="H62:K63"/>
    <mergeCell ref="B64:C64"/>
    <mergeCell ref="D64:E64"/>
    <mergeCell ref="F64:G64"/>
    <mergeCell ref="H64:J64"/>
    <mergeCell ref="N64:O64"/>
    <mergeCell ref="P64:Q64"/>
    <mergeCell ref="A67:A68"/>
    <mergeCell ref="B67:K68"/>
    <mergeCell ref="L67:L68"/>
    <mergeCell ref="M67:M68"/>
    <mergeCell ref="N67:O68"/>
    <mergeCell ref="A65:A66"/>
    <mergeCell ref="B65:C66"/>
    <mergeCell ref="D65:E66"/>
    <mergeCell ref="F65:G66"/>
    <mergeCell ref="H65:J66"/>
    <mergeCell ref="V67:V68"/>
    <mergeCell ref="L65:L66"/>
    <mergeCell ref="C69:K69"/>
    <mergeCell ref="N69:O69"/>
    <mergeCell ref="P69:Q69"/>
    <mergeCell ref="R69:S69"/>
    <mergeCell ref="T69:U69"/>
    <mergeCell ref="M65:M66"/>
    <mergeCell ref="N66:O66"/>
    <mergeCell ref="K65:K66"/>
    <mergeCell ref="C70:D70"/>
    <mergeCell ref="E70:K70"/>
    <mergeCell ref="N70:O70"/>
    <mergeCell ref="P70:Q70"/>
    <mergeCell ref="R70:S70"/>
    <mergeCell ref="T70:U70"/>
    <mergeCell ref="A72:A73"/>
    <mergeCell ref="B72:B73"/>
    <mergeCell ref="C72:D73"/>
    <mergeCell ref="E72:F73"/>
    <mergeCell ref="G72:K73"/>
    <mergeCell ref="L72:L73"/>
    <mergeCell ref="M72:M73"/>
    <mergeCell ref="N72:O73"/>
    <mergeCell ref="P72:Q73"/>
    <mergeCell ref="R72:S73"/>
    <mergeCell ref="T72:U73"/>
    <mergeCell ref="V72:V73"/>
    <mergeCell ref="N74:O74"/>
    <mergeCell ref="P74:Q74"/>
    <mergeCell ref="R74:S74"/>
    <mergeCell ref="A75:A76"/>
    <mergeCell ref="B75:B76"/>
    <mergeCell ref="C75:D76"/>
    <mergeCell ref="E75:F76"/>
    <mergeCell ref="G75:G76"/>
    <mergeCell ref="H75:K76"/>
    <mergeCell ref="B84:K84"/>
    <mergeCell ref="N84:O84"/>
    <mergeCell ref="P84:Q84"/>
    <mergeCell ref="R84:S84"/>
    <mergeCell ref="T84:U84"/>
    <mergeCell ref="L75:L76"/>
    <mergeCell ref="M75:M76"/>
    <mergeCell ref="N75:O76"/>
    <mergeCell ref="N83:O83"/>
    <mergeCell ref="N81:O81"/>
    <mergeCell ref="C85:K85"/>
    <mergeCell ref="N85:O85"/>
    <mergeCell ref="P85:Q85"/>
    <mergeCell ref="R85:S85"/>
    <mergeCell ref="T85:U85"/>
    <mergeCell ref="C86:D86"/>
    <mergeCell ref="E86:K86"/>
    <mergeCell ref="N86:O86"/>
    <mergeCell ref="P86:Q86"/>
    <mergeCell ref="R86:S86"/>
    <mergeCell ref="C88:D88"/>
    <mergeCell ref="E88:F88"/>
    <mergeCell ref="G88:K88"/>
    <mergeCell ref="N88:O88"/>
    <mergeCell ref="P88:Q88"/>
    <mergeCell ref="R88:S88"/>
    <mergeCell ref="R92:S92"/>
    <mergeCell ref="T86:U86"/>
    <mergeCell ref="T88:U88"/>
    <mergeCell ref="H90:K91"/>
    <mergeCell ref="L90:L91"/>
    <mergeCell ref="M90:M91"/>
    <mergeCell ref="T92:U92"/>
    <mergeCell ref="N87:O87"/>
    <mergeCell ref="R87:S87"/>
    <mergeCell ref="N89:O89"/>
    <mergeCell ref="A93:A94"/>
    <mergeCell ref="B93:B94"/>
    <mergeCell ref="C93:D94"/>
    <mergeCell ref="E93:F94"/>
    <mergeCell ref="G93:G94"/>
    <mergeCell ref="H93:K94"/>
    <mergeCell ref="V93:V94"/>
    <mergeCell ref="B106:K106"/>
    <mergeCell ref="N106:O106"/>
    <mergeCell ref="P106:Q106"/>
    <mergeCell ref="R106:S106"/>
    <mergeCell ref="T106:U106"/>
    <mergeCell ref="L93:L94"/>
    <mergeCell ref="M93:M94"/>
    <mergeCell ref="N93:O94"/>
    <mergeCell ref="R93:S94"/>
    <mergeCell ref="C113:K113"/>
    <mergeCell ref="N113:O113"/>
    <mergeCell ref="P113:Q113"/>
    <mergeCell ref="R113:S113"/>
    <mergeCell ref="T113:U113"/>
    <mergeCell ref="C114:D114"/>
    <mergeCell ref="E114:K114"/>
    <mergeCell ref="N114:O114"/>
    <mergeCell ref="P114:Q114"/>
    <mergeCell ref="R114:S114"/>
    <mergeCell ref="C116:D116"/>
    <mergeCell ref="E116:K116"/>
    <mergeCell ref="N116:O116"/>
    <mergeCell ref="P116:Q116"/>
    <mergeCell ref="R116:S116"/>
    <mergeCell ref="T116:U116"/>
    <mergeCell ref="C117:D117"/>
    <mergeCell ref="E117:K117"/>
    <mergeCell ref="N117:O117"/>
    <mergeCell ref="P117:Q117"/>
    <mergeCell ref="R117:S117"/>
    <mergeCell ref="T117:U117"/>
    <mergeCell ref="C118:D118"/>
    <mergeCell ref="E118:K118"/>
    <mergeCell ref="N118:O118"/>
    <mergeCell ref="P118:Q118"/>
    <mergeCell ref="R118:S118"/>
    <mergeCell ref="T118:U118"/>
    <mergeCell ref="B119:K119"/>
    <mergeCell ref="N119:O119"/>
    <mergeCell ref="P119:Q119"/>
    <mergeCell ref="R119:S119"/>
    <mergeCell ref="T119:U119"/>
    <mergeCell ref="C120:K120"/>
    <mergeCell ref="N120:O120"/>
    <mergeCell ref="P120:Q120"/>
    <mergeCell ref="R120:S120"/>
    <mergeCell ref="T120:U120"/>
    <mergeCell ref="C121:D121"/>
    <mergeCell ref="E121:K121"/>
    <mergeCell ref="N121:O121"/>
    <mergeCell ref="P121:Q121"/>
    <mergeCell ref="R121:S121"/>
    <mergeCell ref="T121:U121"/>
    <mergeCell ref="C123:D123"/>
    <mergeCell ref="E123:K123"/>
    <mergeCell ref="N123:O123"/>
    <mergeCell ref="P123:Q123"/>
    <mergeCell ref="R123:S123"/>
    <mergeCell ref="T123:U123"/>
    <mergeCell ref="G124:K124"/>
    <mergeCell ref="N124:O124"/>
    <mergeCell ref="P124:Q124"/>
    <mergeCell ref="R124:S124"/>
    <mergeCell ref="T124:U124"/>
    <mergeCell ref="C125:D125"/>
    <mergeCell ref="E125:F125"/>
    <mergeCell ref="G125:K125"/>
    <mergeCell ref="N125:O125"/>
    <mergeCell ref="P125:Q125"/>
    <mergeCell ref="C128:D128"/>
    <mergeCell ref="E128:F128"/>
    <mergeCell ref="H128:K128"/>
    <mergeCell ref="N128:O128"/>
    <mergeCell ref="P128:Q128"/>
    <mergeCell ref="R128:S128"/>
    <mergeCell ref="T128:U128"/>
    <mergeCell ref="N127:O127"/>
    <mergeCell ref="R127:S127"/>
    <mergeCell ref="T129:U129"/>
    <mergeCell ref="T132:U133"/>
    <mergeCell ref="R134:S134"/>
    <mergeCell ref="T134:U134"/>
    <mergeCell ref="R132:S133"/>
    <mergeCell ref="R131:S131"/>
    <mergeCell ref="T131:U131"/>
    <mergeCell ref="R130:S130"/>
    <mergeCell ref="T130:U130"/>
    <mergeCell ref="A132:A133"/>
    <mergeCell ref="B132:K133"/>
    <mergeCell ref="L132:L133"/>
    <mergeCell ref="M132:M133"/>
    <mergeCell ref="N132:O133"/>
    <mergeCell ref="P132:Q133"/>
    <mergeCell ref="N130:O130"/>
    <mergeCell ref="N131:O131"/>
    <mergeCell ref="H135:K135"/>
    <mergeCell ref="N135:O135"/>
    <mergeCell ref="P135:Q135"/>
    <mergeCell ref="R135:S135"/>
    <mergeCell ref="V132:V133"/>
    <mergeCell ref="C134:D134"/>
    <mergeCell ref="E134:F134"/>
    <mergeCell ref="H134:K134"/>
    <mergeCell ref="N134:O134"/>
    <mergeCell ref="P134:Q134"/>
    <mergeCell ref="T135:U135"/>
    <mergeCell ref="C136:D136"/>
    <mergeCell ref="E136:F136"/>
    <mergeCell ref="H136:K136"/>
    <mergeCell ref="N136:O136"/>
    <mergeCell ref="P136:Q136"/>
    <mergeCell ref="R136:S136"/>
    <mergeCell ref="T136:U136"/>
    <mergeCell ref="C135:D135"/>
    <mergeCell ref="E135:F135"/>
    <mergeCell ref="T137:U137"/>
    <mergeCell ref="C137:D137"/>
    <mergeCell ref="E137:F137"/>
    <mergeCell ref="H137:K137"/>
    <mergeCell ref="N137:O137"/>
    <mergeCell ref="P137:Q137"/>
    <mergeCell ref="R137:S137"/>
    <mergeCell ref="N129:O129"/>
    <mergeCell ref="R129:S129"/>
    <mergeCell ref="R125:S125"/>
    <mergeCell ref="N90:O91"/>
    <mergeCell ref="N122:O122"/>
    <mergeCell ref="R122:S122"/>
    <mergeCell ref="R105:S105"/>
    <mergeCell ref="N98:O98"/>
    <mergeCell ref="P122:Q122"/>
    <mergeCell ref="N109:O109"/>
    <mergeCell ref="T21:U21"/>
    <mergeCell ref="N37:O37"/>
    <mergeCell ref="R37:S37"/>
    <mergeCell ref="T37:U37"/>
    <mergeCell ref="N31:O31"/>
    <mergeCell ref="R31:S31"/>
    <mergeCell ref="T31:U31"/>
    <mergeCell ref="N32:O32"/>
    <mergeCell ref="N35:O35"/>
    <mergeCell ref="N36:O36"/>
    <mergeCell ref="R60:S60"/>
    <mergeCell ref="T60:U60"/>
    <mergeCell ref="P60:Q60"/>
    <mergeCell ref="N71:O71"/>
    <mergeCell ref="R71:S71"/>
    <mergeCell ref="T71:U71"/>
    <mergeCell ref="P71:Q71"/>
    <mergeCell ref="N65:O65"/>
    <mergeCell ref="P65:Q66"/>
    <mergeCell ref="P67:Q68"/>
    <mergeCell ref="N107:O107"/>
    <mergeCell ref="R107:S107"/>
    <mergeCell ref="T107:U107"/>
    <mergeCell ref="N108:O108"/>
    <mergeCell ref="N112:O112"/>
    <mergeCell ref="R108:S108"/>
    <mergeCell ref="R112:S112"/>
    <mergeCell ref="N110:O110"/>
    <mergeCell ref="T112:U112"/>
    <mergeCell ref="T111:U111"/>
    <mergeCell ref="N115:O115"/>
    <mergeCell ref="R115:S115"/>
    <mergeCell ref="T115:U115"/>
    <mergeCell ref="P115:Q115"/>
    <mergeCell ref="T108:U108"/>
    <mergeCell ref="T109:U109"/>
    <mergeCell ref="T110:U110"/>
    <mergeCell ref="R109:S109"/>
    <mergeCell ref="R110:S110"/>
    <mergeCell ref="R111:S111"/>
    <mergeCell ref="N111:O111"/>
    <mergeCell ref="T87:U87"/>
    <mergeCell ref="P87:Q87"/>
    <mergeCell ref="N60:O60"/>
    <mergeCell ref="P107:Q107"/>
    <mergeCell ref="P108:Q108"/>
    <mergeCell ref="P109:Q109"/>
    <mergeCell ref="P110:Q110"/>
    <mergeCell ref="P111:Q111"/>
    <mergeCell ref="N96:O96"/>
    <mergeCell ref="N9:O9"/>
    <mergeCell ref="R9:S9"/>
    <mergeCell ref="T9:U9"/>
    <mergeCell ref="N30:O30"/>
    <mergeCell ref="R30:S30"/>
    <mergeCell ref="T30:U30"/>
    <mergeCell ref="T15:U15"/>
    <mergeCell ref="P15:Q15"/>
    <mergeCell ref="N21:O21"/>
    <mergeCell ref="R21:S21"/>
    <mergeCell ref="R96:S96"/>
    <mergeCell ref="T96:U96"/>
    <mergeCell ref="R81:S81"/>
    <mergeCell ref="T81:U81"/>
    <mergeCell ref="N82:O82"/>
    <mergeCell ref="R82:S82"/>
    <mergeCell ref="T82:U82"/>
    <mergeCell ref="T93:U94"/>
    <mergeCell ref="P93:Q94"/>
    <mergeCell ref="P92:Q92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64"/>
  <sheetViews>
    <sheetView showGridLines="0" tabSelected="1" view="pageBreakPreview" topLeftCell="J1" zoomScaleNormal="100" zoomScaleSheetLayoutView="100" workbookViewId="0">
      <selection activeCell="X126" sqref="X126"/>
    </sheetView>
  </sheetViews>
  <sheetFormatPr defaultRowHeight="15"/>
  <cols>
    <col min="1" max="1" width="1.42578125" style="44" hidden="1" customWidth="1"/>
    <col min="2" max="3" width="0.85546875" style="44" hidden="1" customWidth="1"/>
    <col min="4" max="4" width="0.28515625" style="44" hidden="1" customWidth="1"/>
    <col min="5" max="5" width="0.5703125" style="44" hidden="1" customWidth="1"/>
    <col min="6" max="6" width="0.7109375" style="44" hidden="1" customWidth="1"/>
    <col min="7" max="7" width="0.28515625" style="44" hidden="1" customWidth="1"/>
    <col min="8" max="8" width="0.5703125" style="44" hidden="1" customWidth="1"/>
    <col min="9" max="9" width="0.7109375" style="44" hidden="1" customWidth="1"/>
    <col min="10" max="10" width="84.42578125" style="44" customWidth="1"/>
    <col min="11" max="11" width="5" style="46" customWidth="1"/>
    <col min="12" max="12" width="0" style="46" hidden="1" customWidth="1"/>
    <col min="13" max="13" width="4.28515625" style="46" customWidth="1"/>
    <col min="14" max="14" width="3.85546875" style="46" customWidth="1"/>
    <col min="15" max="15" width="13.85546875" style="47" customWidth="1"/>
    <col min="16" max="16" width="4.85546875" style="47" customWidth="1"/>
    <col min="17" max="17" width="14.42578125" style="46" customWidth="1"/>
    <col min="18" max="18" width="15" style="46" customWidth="1"/>
    <col min="19" max="19" width="14.7109375" style="46" customWidth="1"/>
    <col min="20" max="20" width="5.42578125" style="46" hidden="1" customWidth="1"/>
    <col min="21" max="21" width="21.28515625" style="46" hidden="1" customWidth="1"/>
    <col min="22" max="22" width="0.28515625" style="46" hidden="1" customWidth="1"/>
    <col min="23" max="16384" width="9.140625" style="46"/>
  </cols>
  <sheetData>
    <row r="1" spans="1:22" ht="15.75" customHeight="1">
      <c r="K1" s="65"/>
      <c r="L1" s="65"/>
      <c r="M1" s="65"/>
      <c r="N1" s="65"/>
      <c r="O1" s="66"/>
      <c r="P1" s="66"/>
      <c r="Q1" s="761" t="s">
        <v>357</v>
      </c>
      <c r="R1" s="761"/>
      <c r="S1" s="761"/>
      <c r="T1" s="761"/>
      <c r="U1" s="761"/>
      <c r="V1" s="761"/>
    </row>
    <row r="2" spans="1:22" ht="47.25" customHeight="1">
      <c r="K2" s="65"/>
      <c r="L2" s="65"/>
      <c r="M2" s="65"/>
      <c r="N2" s="65"/>
      <c r="O2" s="66"/>
      <c r="P2" s="66"/>
      <c r="Q2" s="761"/>
      <c r="R2" s="761"/>
      <c r="S2" s="761"/>
      <c r="T2" s="761"/>
      <c r="U2" s="761"/>
      <c r="V2" s="761"/>
    </row>
    <row r="3" spans="1:22" ht="47.25" customHeight="1">
      <c r="K3" s="65"/>
      <c r="L3" s="65"/>
      <c r="M3" s="65"/>
      <c r="N3" s="65"/>
      <c r="O3" s="66"/>
      <c r="P3" s="66"/>
      <c r="Q3" s="761"/>
      <c r="R3" s="761"/>
      <c r="S3" s="761"/>
      <c r="T3" s="761"/>
      <c r="U3" s="761"/>
      <c r="V3" s="761"/>
    </row>
    <row r="4" spans="1:22" ht="31.5" customHeight="1">
      <c r="K4" s="65"/>
      <c r="L4" s="65"/>
      <c r="M4" s="65"/>
      <c r="N4" s="65"/>
      <c r="O4" s="66"/>
      <c r="P4" s="66"/>
      <c r="Q4" s="761"/>
      <c r="R4" s="761"/>
      <c r="S4" s="761"/>
      <c r="T4" s="761"/>
      <c r="U4" s="761"/>
      <c r="V4" s="761"/>
    </row>
    <row r="5" spans="1:22" ht="3" customHeight="1">
      <c r="K5" s="65"/>
      <c r="L5" s="65"/>
      <c r="M5" s="65"/>
      <c r="N5" s="65"/>
      <c r="O5" s="66"/>
      <c r="P5" s="66"/>
      <c r="Q5" s="65"/>
      <c r="R5" s="65"/>
      <c r="S5" s="65"/>
      <c r="T5" s="65"/>
      <c r="U5" s="65"/>
      <c r="V5" s="65"/>
    </row>
    <row r="6" spans="1:22" ht="18.75" customHeight="1">
      <c r="B6" s="757" t="s">
        <v>347</v>
      </c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67"/>
      <c r="U6" s="65"/>
      <c r="V6" s="65"/>
    </row>
    <row r="7" spans="1:22" ht="17.25" customHeight="1" thickBot="1">
      <c r="A7" s="48"/>
      <c r="B7" s="68"/>
      <c r="C7" s="69" t="s">
        <v>107</v>
      </c>
      <c r="D7" s="70"/>
      <c r="E7" s="70"/>
      <c r="F7" s="70"/>
      <c r="G7" s="70"/>
      <c r="H7" s="70"/>
      <c r="I7" s="70"/>
      <c r="J7" s="70"/>
      <c r="K7" s="71"/>
      <c r="L7" s="71"/>
      <c r="M7" s="72"/>
      <c r="N7" s="72"/>
      <c r="O7" s="72"/>
      <c r="P7" s="72"/>
      <c r="Q7" s="73"/>
      <c r="R7" s="73"/>
      <c r="S7" s="73" t="s">
        <v>0</v>
      </c>
      <c r="T7" s="73"/>
      <c r="U7" s="65"/>
      <c r="V7" s="65"/>
    </row>
    <row r="8" spans="1:22" ht="18" customHeight="1" thickBot="1">
      <c r="A8" s="51"/>
      <c r="B8" s="758" t="s">
        <v>39</v>
      </c>
      <c r="C8" s="759"/>
      <c r="D8" s="759"/>
      <c r="E8" s="759"/>
      <c r="F8" s="759"/>
      <c r="G8" s="759"/>
      <c r="H8" s="759"/>
      <c r="I8" s="759"/>
      <c r="J8" s="760"/>
      <c r="K8" s="74" t="s">
        <v>171</v>
      </c>
      <c r="L8" s="75" t="s">
        <v>108</v>
      </c>
      <c r="M8" s="75" t="s">
        <v>86</v>
      </c>
      <c r="N8" s="76" t="s">
        <v>87</v>
      </c>
      <c r="O8" s="190" t="s">
        <v>172</v>
      </c>
      <c r="P8" s="77" t="s">
        <v>173</v>
      </c>
      <c r="Q8" s="78" t="s">
        <v>238</v>
      </c>
      <c r="R8" s="79" t="s">
        <v>294</v>
      </c>
      <c r="S8" s="80" t="s">
        <v>322</v>
      </c>
      <c r="T8" s="68" t="s">
        <v>107</v>
      </c>
      <c r="U8" s="65"/>
      <c r="V8" s="65"/>
    </row>
    <row r="9" spans="1:22" ht="18" customHeight="1" thickBot="1">
      <c r="A9" s="51"/>
      <c r="B9" s="474"/>
      <c r="C9" s="475"/>
      <c r="D9" s="475"/>
      <c r="E9" s="475"/>
      <c r="F9" s="475"/>
      <c r="G9" s="475"/>
      <c r="H9" s="475"/>
      <c r="I9" s="475"/>
      <c r="J9" s="476" t="s">
        <v>329</v>
      </c>
      <c r="K9" s="477">
        <v>0</v>
      </c>
      <c r="L9" s="478">
        <v>0</v>
      </c>
      <c r="M9" s="479">
        <v>0</v>
      </c>
      <c r="N9" s="479">
        <v>0</v>
      </c>
      <c r="O9" s="480">
        <v>0</v>
      </c>
      <c r="P9" s="481">
        <v>0</v>
      </c>
      <c r="Q9" s="482">
        <v>0</v>
      </c>
      <c r="R9" s="482">
        <v>129250</v>
      </c>
      <c r="S9" s="482">
        <v>276250</v>
      </c>
      <c r="T9" s="68"/>
      <c r="U9" s="65"/>
      <c r="V9" s="65"/>
    </row>
    <row r="10" spans="1:22" ht="18" customHeight="1">
      <c r="A10" s="52"/>
      <c r="B10" s="762" t="s">
        <v>85</v>
      </c>
      <c r="C10" s="762"/>
      <c r="D10" s="762"/>
      <c r="E10" s="762"/>
      <c r="F10" s="762"/>
      <c r="G10" s="762"/>
      <c r="H10" s="762"/>
      <c r="I10" s="762"/>
      <c r="J10" s="763"/>
      <c r="K10" s="339">
        <v>124</v>
      </c>
      <c r="L10" s="340">
        <v>0</v>
      </c>
      <c r="M10" s="341">
        <v>0</v>
      </c>
      <c r="N10" s="341">
        <v>0</v>
      </c>
      <c r="O10" s="342">
        <v>0</v>
      </c>
      <c r="P10" s="343">
        <v>0</v>
      </c>
      <c r="Q10" s="344">
        <f>Q11+Q68+Q79+Q98+Q125+Q139</f>
        <v>7483441.2000000011</v>
      </c>
      <c r="R10" s="344">
        <f>R11+R68+R79+R98+R125+R139</f>
        <v>5240740.26</v>
      </c>
      <c r="S10" s="345">
        <f>S11+S68+S79+S98+S125+S139</f>
        <v>5455921.1099999994</v>
      </c>
      <c r="T10" s="81" t="s">
        <v>107</v>
      </c>
      <c r="U10" s="65"/>
      <c r="V10" s="65"/>
    </row>
    <row r="11" spans="1:22" ht="15.75" customHeight="1">
      <c r="A11" s="52"/>
      <c r="B11" s="751" t="s">
        <v>90</v>
      </c>
      <c r="C11" s="751"/>
      <c r="D11" s="751"/>
      <c r="E11" s="751"/>
      <c r="F11" s="751"/>
      <c r="G11" s="751"/>
      <c r="H11" s="751"/>
      <c r="I11" s="751"/>
      <c r="J11" s="752"/>
      <c r="K11" s="411">
        <v>124</v>
      </c>
      <c r="L11" s="412">
        <v>100</v>
      </c>
      <c r="M11" s="389">
        <v>1</v>
      </c>
      <c r="N11" s="389">
        <v>0</v>
      </c>
      <c r="O11" s="388">
        <v>0</v>
      </c>
      <c r="P11" s="390">
        <v>0</v>
      </c>
      <c r="Q11" s="391">
        <f>Q12+Q20+Q42+Q56+Q62+Q50</f>
        <v>2644781.1</v>
      </c>
      <c r="R11" s="391">
        <f>R12+R20+R62+R42+R56</f>
        <v>2452249.2999999998</v>
      </c>
      <c r="S11" s="392">
        <f>S12+S20+S62+S42+R56</f>
        <v>2307949.65</v>
      </c>
      <c r="T11" s="81" t="s">
        <v>107</v>
      </c>
      <c r="U11" s="65"/>
      <c r="V11" s="65"/>
    </row>
    <row r="12" spans="1:22" ht="33" customHeight="1">
      <c r="A12" s="52"/>
      <c r="B12" s="82"/>
      <c r="C12" s="90"/>
      <c r="D12" s="764" t="s">
        <v>91</v>
      </c>
      <c r="E12" s="764"/>
      <c r="F12" s="764"/>
      <c r="G12" s="764"/>
      <c r="H12" s="764"/>
      <c r="I12" s="764"/>
      <c r="J12" s="765"/>
      <c r="K12" s="421">
        <v>124</v>
      </c>
      <c r="L12" s="415">
        <v>102</v>
      </c>
      <c r="M12" s="423">
        <v>1</v>
      </c>
      <c r="N12" s="423">
        <v>2</v>
      </c>
      <c r="O12" s="417">
        <v>0</v>
      </c>
      <c r="P12" s="418">
        <v>0</v>
      </c>
      <c r="Q12" s="419">
        <f>Q16</f>
        <v>927200</v>
      </c>
      <c r="R12" s="419">
        <f>R16</f>
        <v>927200</v>
      </c>
      <c r="S12" s="420">
        <f>S16</f>
        <v>927200</v>
      </c>
      <c r="T12" s="81" t="s">
        <v>107</v>
      </c>
      <c r="U12" s="65"/>
      <c r="V12" s="65"/>
    </row>
    <row r="13" spans="1:22" ht="54.75" customHeight="1">
      <c r="A13" s="52"/>
      <c r="B13" s="82"/>
      <c r="C13" s="93"/>
      <c r="D13" s="92"/>
      <c r="E13" s="749" t="s">
        <v>277</v>
      </c>
      <c r="F13" s="749"/>
      <c r="G13" s="749"/>
      <c r="H13" s="749"/>
      <c r="I13" s="749"/>
      <c r="J13" s="750"/>
      <c r="K13" s="96">
        <v>124</v>
      </c>
      <c r="L13" s="84">
        <v>102</v>
      </c>
      <c r="M13" s="97">
        <v>1</v>
      </c>
      <c r="N13" s="97">
        <v>2</v>
      </c>
      <c r="O13" s="98">
        <v>5500000000</v>
      </c>
      <c r="P13" s="99">
        <v>0</v>
      </c>
      <c r="Q13" s="100">
        <f>Q15</f>
        <v>927200</v>
      </c>
      <c r="R13" s="100">
        <f>R15</f>
        <v>927200</v>
      </c>
      <c r="S13" s="101">
        <f>S15</f>
        <v>927200</v>
      </c>
      <c r="T13" s="81" t="s">
        <v>107</v>
      </c>
      <c r="U13" s="65"/>
      <c r="V13" s="65"/>
    </row>
    <row r="14" spans="1:22" ht="18" customHeight="1">
      <c r="A14" s="52"/>
      <c r="B14" s="82"/>
      <c r="C14" s="93"/>
      <c r="D14" s="92"/>
      <c r="E14" s="95"/>
      <c r="F14" s="94"/>
      <c r="G14" s="94"/>
      <c r="H14" s="94"/>
      <c r="I14" s="94"/>
      <c r="J14" s="92" t="s">
        <v>281</v>
      </c>
      <c r="K14" s="96">
        <v>124</v>
      </c>
      <c r="L14" s="84">
        <v>102</v>
      </c>
      <c r="M14" s="97">
        <v>1</v>
      </c>
      <c r="N14" s="97">
        <v>2</v>
      </c>
      <c r="O14" s="98">
        <v>5540000000</v>
      </c>
      <c r="P14" s="99">
        <v>0</v>
      </c>
      <c r="Q14" s="88">
        <f t="shared" ref="Q14:S16" si="0">Q15</f>
        <v>927200</v>
      </c>
      <c r="R14" s="88">
        <f t="shared" si="0"/>
        <v>927200</v>
      </c>
      <c r="S14" s="89">
        <f t="shared" si="0"/>
        <v>927200</v>
      </c>
      <c r="T14" s="81"/>
      <c r="U14" s="65"/>
      <c r="V14" s="65"/>
    </row>
    <row r="15" spans="1:22" ht="30.75" customHeight="1">
      <c r="A15" s="52"/>
      <c r="B15" s="82"/>
      <c r="C15" s="93"/>
      <c r="D15" s="92"/>
      <c r="E15" s="95"/>
      <c r="F15" s="94"/>
      <c r="G15" s="94"/>
      <c r="H15" s="94"/>
      <c r="I15" s="94"/>
      <c r="J15" s="95" t="s">
        <v>263</v>
      </c>
      <c r="K15" s="96">
        <v>124</v>
      </c>
      <c r="L15" s="84"/>
      <c r="M15" s="97">
        <v>1</v>
      </c>
      <c r="N15" s="97">
        <v>2</v>
      </c>
      <c r="O15" s="98">
        <v>5540500000</v>
      </c>
      <c r="P15" s="99">
        <v>0</v>
      </c>
      <c r="Q15" s="100">
        <f t="shared" si="0"/>
        <v>927200</v>
      </c>
      <c r="R15" s="100">
        <f t="shared" si="0"/>
        <v>927200</v>
      </c>
      <c r="S15" s="101">
        <f t="shared" si="0"/>
        <v>927200</v>
      </c>
      <c r="T15" s="81"/>
      <c r="U15" s="65"/>
      <c r="V15" s="65"/>
    </row>
    <row r="16" spans="1:22" ht="16.5" customHeight="1">
      <c r="A16" s="52"/>
      <c r="B16" s="82"/>
      <c r="C16" s="93"/>
      <c r="D16" s="91"/>
      <c r="E16" s="95"/>
      <c r="F16" s="749" t="s">
        <v>92</v>
      </c>
      <c r="G16" s="749"/>
      <c r="H16" s="749"/>
      <c r="I16" s="749"/>
      <c r="J16" s="750"/>
      <c r="K16" s="96">
        <v>124</v>
      </c>
      <c r="L16" s="84">
        <v>102</v>
      </c>
      <c r="M16" s="97">
        <v>1</v>
      </c>
      <c r="N16" s="97">
        <v>2</v>
      </c>
      <c r="O16" s="98">
        <v>5540510010</v>
      </c>
      <c r="P16" s="99">
        <v>0</v>
      </c>
      <c r="Q16" s="100">
        <f t="shared" si="0"/>
        <v>927200</v>
      </c>
      <c r="R16" s="100">
        <f t="shared" si="0"/>
        <v>927200</v>
      </c>
      <c r="S16" s="101">
        <f t="shared" si="0"/>
        <v>927200</v>
      </c>
      <c r="T16" s="81" t="s">
        <v>107</v>
      </c>
      <c r="U16" s="65"/>
      <c r="V16" s="65"/>
    </row>
    <row r="17" spans="1:22" ht="15.75">
      <c r="A17" s="52"/>
      <c r="B17" s="82"/>
      <c r="C17" s="93"/>
      <c r="D17" s="91"/>
      <c r="E17" s="95"/>
      <c r="F17" s="95"/>
      <c r="G17" s="94"/>
      <c r="H17" s="94"/>
      <c r="I17" s="94"/>
      <c r="J17" s="95" t="s">
        <v>93</v>
      </c>
      <c r="K17" s="96">
        <v>124</v>
      </c>
      <c r="L17" s="84"/>
      <c r="M17" s="97">
        <v>1</v>
      </c>
      <c r="N17" s="97">
        <v>2</v>
      </c>
      <c r="O17" s="98">
        <v>5540510010</v>
      </c>
      <c r="P17" s="99">
        <v>120</v>
      </c>
      <c r="Q17" s="100">
        <f>Q18+Q19</f>
        <v>927200</v>
      </c>
      <c r="R17" s="100">
        <f>R18+R19</f>
        <v>927200</v>
      </c>
      <c r="S17" s="101">
        <f>S18+S19</f>
        <v>927200</v>
      </c>
      <c r="T17" s="81"/>
      <c r="U17" s="65"/>
      <c r="V17" s="65"/>
    </row>
    <row r="18" spans="1:22" ht="21.75" customHeight="1">
      <c r="A18" s="52"/>
      <c r="B18" s="82"/>
      <c r="C18" s="93"/>
      <c r="D18" s="91"/>
      <c r="E18" s="95"/>
      <c r="F18" s="95"/>
      <c r="G18" s="94"/>
      <c r="H18" s="94"/>
      <c r="I18" s="94"/>
      <c r="J18" s="95" t="s">
        <v>109</v>
      </c>
      <c r="K18" s="96">
        <v>124</v>
      </c>
      <c r="L18" s="84"/>
      <c r="M18" s="97">
        <v>1</v>
      </c>
      <c r="N18" s="97">
        <v>2</v>
      </c>
      <c r="O18" s="98">
        <v>5540510010</v>
      </c>
      <c r="P18" s="99">
        <v>121</v>
      </c>
      <c r="Q18" s="100">
        <v>712000</v>
      </c>
      <c r="R18" s="100">
        <v>712000</v>
      </c>
      <c r="S18" s="101">
        <v>712000</v>
      </c>
      <c r="T18" s="81"/>
      <c r="U18" s="65"/>
      <c r="V18" s="65"/>
    </row>
    <row r="19" spans="1:22" ht="36" customHeight="1">
      <c r="A19" s="52"/>
      <c r="B19" s="82"/>
      <c r="C19" s="93"/>
      <c r="D19" s="91"/>
      <c r="E19" s="94"/>
      <c r="F19" s="95"/>
      <c r="G19" s="749" t="s">
        <v>110</v>
      </c>
      <c r="H19" s="749"/>
      <c r="I19" s="749"/>
      <c r="J19" s="750"/>
      <c r="K19" s="96">
        <v>124</v>
      </c>
      <c r="L19" s="84">
        <v>102</v>
      </c>
      <c r="M19" s="97">
        <v>1</v>
      </c>
      <c r="N19" s="97">
        <v>2</v>
      </c>
      <c r="O19" s="98">
        <v>5540510010</v>
      </c>
      <c r="P19" s="99">
        <v>129</v>
      </c>
      <c r="Q19" s="100">
        <v>215200</v>
      </c>
      <c r="R19" s="100">
        <v>215200</v>
      </c>
      <c r="S19" s="101">
        <v>215200</v>
      </c>
      <c r="T19" s="81" t="s">
        <v>107</v>
      </c>
      <c r="U19" s="65"/>
      <c r="V19" s="65"/>
    </row>
    <row r="20" spans="1:22" s="54" customFormat="1" ht="51" customHeight="1">
      <c r="A20" s="53"/>
      <c r="B20" s="82"/>
      <c r="C20" s="90"/>
      <c r="D20" s="91"/>
      <c r="E20" s="91"/>
      <c r="F20" s="92"/>
      <c r="G20" s="91"/>
      <c r="H20" s="91"/>
      <c r="I20" s="91"/>
      <c r="J20" s="425" t="s">
        <v>94</v>
      </c>
      <c r="K20" s="421">
        <v>124</v>
      </c>
      <c r="L20" s="422"/>
      <c r="M20" s="423">
        <v>1</v>
      </c>
      <c r="N20" s="423">
        <v>4</v>
      </c>
      <c r="O20" s="417">
        <v>0</v>
      </c>
      <c r="P20" s="418">
        <v>0</v>
      </c>
      <c r="Q20" s="419">
        <f>Q21</f>
        <v>1557288.1</v>
      </c>
      <c r="R20" s="419">
        <f>R21</f>
        <v>1491056.2999999998</v>
      </c>
      <c r="S20" s="420">
        <f>S21</f>
        <v>1346756.65</v>
      </c>
      <c r="T20" s="103"/>
      <c r="U20" s="104"/>
      <c r="V20" s="104"/>
    </row>
    <row r="21" spans="1:22" s="45" customFormat="1" ht="52.5" customHeight="1">
      <c r="A21" s="52"/>
      <c r="B21" s="105"/>
      <c r="C21" s="106"/>
      <c r="D21" s="749" t="s">
        <v>277</v>
      </c>
      <c r="E21" s="749"/>
      <c r="F21" s="749"/>
      <c r="G21" s="749"/>
      <c r="H21" s="749"/>
      <c r="I21" s="749"/>
      <c r="J21" s="750"/>
      <c r="K21" s="96">
        <v>124</v>
      </c>
      <c r="L21" s="84">
        <v>104</v>
      </c>
      <c r="M21" s="97">
        <v>1</v>
      </c>
      <c r="N21" s="97">
        <v>4</v>
      </c>
      <c r="O21" s="98">
        <v>5500000000</v>
      </c>
      <c r="P21" s="99">
        <v>0</v>
      </c>
      <c r="Q21" s="100">
        <f>Q22+Q32+Q34+Q36</f>
        <v>1557288.1</v>
      </c>
      <c r="R21" s="100">
        <f>R23+R32+R34+R36</f>
        <v>1491056.2999999998</v>
      </c>
      <c r="S21" s="101">
        <f>S22+S32+S34+S36</f>
        <v>1346756.65</v>
      </c>
      <c r="T21" s="81" t="s">
        <v>107</v>
      </c>
      <c r="U21" s="65"/>
      <c r="V21" s="65"/>
    </row>
    <row r="22" spans="1:22" s="45" customFormat="1" ht="22.5" customHeight="1">
      <c r="A22" s="52"/>
      <c r="B22" s="105"/>
      <c r="C22" s="106"/>
      <c r="D22" s="95"/>
      <c r="E22" s="94"/>
      <c r="F22" s="94"/>
      <c r="G22" s="94"/>
      <c r="H22" s="94"/>
      <c r="I22" s="94"/>
      <c r="J22" s="405" t="s">
        <v>281</v>
      </c>
      <c r="K22" s="406">
        <v>124</v>
      </c>
      <c r="L22" s="407">
        <v>102</v>
      </c>
      <c r="M22" s="408">
        <v>1</v>
      </c>
      <c r="N22" s="408">
        <v>4</v>
      </c>
      <c r="O22" s="86">
        <v>5540000000</v>
      </c>
      <c r="P22" s="87">
        <v>0</v>
      </c>
      <c r="Q22" s="88">
        <f t="shared" ref="Q22:S23" si="1">Q23</f>
        <v>1106096.1000000001</v>
      </c>
      <c r="R22" s="88">
        <f t="shared" si="1"/>
        <v>1039223.2999999999</v>
      </c>
      <c r="S22" s="89">
        <f t="shared" si="1"/>
        <v>889679.65</v>
      </c>
      <c r="T22" s="81"/>
      <c r="U22" s="65"/>
      <c r="V22" s="65"/>
    </row>
    <row r="23" spans="1:22" ht="17.25" customHeight="1">
      <c r="A23" s="52"/>
      <c r="B23" s="82"/>
      <c r="C23" s="93"/>
      <c r="D23" s="92"/>
      <c r="E23" s="749" t="s">
        <v>263</v>
      </c>
      <c r="F23" s="749"/>
      <c r="G23" s="749"/>
      <c r="H23" s="749"/>
      <c r="I23" s="749"/>
      <c r="J23" s="750"/>
      <c r="K23" s="96">
        <v>124</v>
      </c>
      <c r="L23" s="84">
        <v>104</v>
      </c>
      <c r="M23" s="97">
        <v>1</v>
      </c>
      <c r="N23" s="97">
        <v>4</v>
      </c>
      <c r="O23" s="98">
        <v>5540500000</v>
      </c>
      <c r="P23" s="99">
        <v>0</v>
      </c>
      <c r="Q23" s="100">
        <f t="shared" si="1"/>
        <v>1106096.1000000001</v>
      </c>
      <c r="R23" s="100">
        <f t="shared" si="1"/>
        <v>1039223.2999999999</v>
      </c>
      <c r="S23" s="101">
        <f t="shared" si="1"/>
        <v>889679.65</v>
      </c>
      <c r="T23" s="81" t="s">
        <v>107</v>
      </c>
      <c r="U23" s="65"/>
      <c r="V23" s="65"/>
    </row>
    <row r="24" spans="1:22" ht="17.25" customHeight="1">
      <c r="A24" s="52"/>
      <c r="B24" s="82"/>
      <c r="C24" s="93"/>
      <c r="D24" s="91"/>
      <c r="E24" s="95"/>
      <c r="F24" s="749" t="s">
        <v>95</v>
      </c>
      <c r="G24" s="749"/>
      <c r="H24" s="749"/>
      <c r="I24" s="749"/>
      <c r="J24" s="750"/>
      <c r="K24" s="96">
        <v>124</v>
      </c>
      <c r="L24" s="84">
        <v>104</v>
      </c>
      <c r="M24" s="97">
        <v>1</v>
      </c>
      <c r="N24" s="97">
        <v>4</v>
      </c>
      <c r="O24" s="98">
        <v>5540510020</v>
      </c>
      <c r="P24" s="99">
        <v>0</v>
      </c>
      <c r="Q24" s="100">
        <f>Q25+Q28</f>
        <v>1106096.1000000001</v>
      </c>
      <c r="R24" s="100">
        <f>R25+R28</f>
        <v>1039223.2999999999</v>
      </c>
      <c r="S24" s="101">
        <f>S25+S28</f>
        <v>889679.65</v>
      </c>
      <c r="T24" s="81" t="s">
        <v>107</v>
      </c>
      <c r="U24" s="65"/>
      <c r="V24" s="65"/>
    </row>
    <row r="25" spans="1:22" ht="26.25" customHeight="1">
      <c r="A25" s="52"/>
      <c r="B25" s="82"/>
      <c r="C25" s="93"/>
      <c r="D25" s="91"/>
      <c r="E25" s="94"/>
      <c r="F25" s="95"/>
      <c r="G25" s="749" t="s">
        <v>93</v>
      </c>
      <c r="H25" s="749"/>
      <c r="I25" s="749"/>
      <c r="J25" s="750"/>
      <c r="K25" s="96">
        <v>124</v>
      </c>
      <c r="L25" s="84">
        <v>104</v>
      </c>
      <c r="M25" s="97">
        <v>1</v>
      </c>
      <c r="N25" s="97">
        <v>4</v>
      </c>
      <c r="O25" s="98">
        <v>5540510020</v>
      </c>
      <c r="P25" s="99" t="s">
        <v>111</v>
      </c>
      <c r="Q25" s="100">
        <f>Q26+Q27</f>
        <v>1023000</v>
      </c>
      <c r="R25" s="100">
        <f>R26+R27</f>
        <v>894449.83</v>
      </c>
      <c r="S25" s="432">
        <f>S26+S27</f>
        <v>748149.65</v>
      </c>
      <c r="T25" s="81" t="s">
        <v>107</v>
      </c>
      <c r="U25" s="65"/>
      <c r="V25" s="65"/>
    </row>
    <row r="26" spans="1:22" ht="18.75" customHeight="1">
      <c r="A26" s="52"/>
      <c r="B26" s="82"/>
      <c r="C26" s="93"/>
      <c r="D26" s="91"/>
      <c r="E26" s="94"/>
      <c r="F26" s="95"/>
      <c r="G26" s="94"/>
      <c r="H26" s="94"/>
      <c r="I26" s="94"/>
      <c r="J26" s="95" t="s">
        <v>109</v>
      </c>
      <c r="K26" s="96">
        <v>124</v>
      </c>
      <c r="L26" s="84"/>
      <c r="M26" s="97">
        <v>1</v>
      </c>
      <c r="N26" s="97">
        <v>4</v>
      </c>
      <c r="O26" s="98">
        <v>5540510020</v>
      </c>
      <c r="P26" s="99">
        <v>121</v>
      </c>
      <c r="Q26" s="100">
        <v>783000</v>
      </c>
      <c r="R26" s="100">
        <v>654449.82999999996</v>
      </c>
      <c r="S26" s="432">
        <v>508149.65</v>
      </c>
      <c r="T26" s="81"/>
      <c r="U26" s="65"/>
      <c r="V26" s="65"/>
    </row>
    <row r="27" spans="1:22" ht="36" customHeight="1">
      <c r="A27" s="52"/>
      <c r="B27" s="82"/>
      <c r="C27" s="93"/>
      <c r="D27" s="91"/>
      <c r="E27" s="94"/>
      <c r="F27" s="95"/>
      <c r="G27" s="94"/>
      <c r="H27" s="94"/>
      <c r="I27" s="94"/>
      <c r="J27" s="95" t="s">
        <v>110</v>
      </c>
      <c r="K27" s="96">
        <v>124</v>
      </c>
      <c r="L27" s="84"/>
      <c r="M27" s="97">
        <v>1</v>
      </c>
      <c r="N27" s="97">
        <v>4</v>
      </c>
      <c r="O27" s="98">
        <v>5540510020</v>
      </c>
      <c r="P27" s="99">
        <v>129</v>
      </c>
      <c r="Q27" s="100">
        <v>240000</v>
      </c>
      <c r="R27" s="100">
        <v>240000</v>
      </c>
      <c r="S27" s="432">
        <v>240000</v>
      </c>
      <c r="T27" s="81"/>
      <c r="U27" s="65"/>
      <c r="V27" s="65"/>
    </row>
    <row r="28" spans="1:22" ht="30.75" customHeight="1">
      <c r="A28" s="52"/>
      <c r="B28" s="82"/>
      <c r="C28" s="93"/>
      <c r="D28" s="91"/>
      <c r="E28" s="94"/>
      <c r="F28" s="95"/>
      <c r="G28" s="749" t="s">
        <v>96</v>
      </c>
      <c r="H28" s="749"/>
      <c r="I28" s="749"/>
      <c r="J28" s="750"/>
      <c r="K28" s="96">
        <v>124</v>
      </c>
      <c r="L28" s="84">
        <v>104</v>
      </c>
      <c r="M28" s="97">
        <v>1</v>
      </c>
      <c r="N28" s="97">
        <v>4</v>
      </c>
      <c r="O28" s="98">
        <v>5540510020</v>
      </c>
      <c r="P28" s="99" t="s">
        <v>112</v>
      </c>
      <c r="Q28" s="100">
        <f>Q29+Q30</f>
        <v>83096.100000000006</v>
      </c>
      <c r="R28" s="100">
        <f>R29+R30</f>
        <v>144773.47</v>
      </c>
      <c r="S28" s="432">
        <f>S29+S30</f>
        <v>141530</v>
      </c>
      <c r="T28" s="81" t="s">
        <v>107</v>
      </c>
      <c r="U28" s="65"/>
      <c r="V28" s="65"/>
    </row>
    <row r="29" spans="1:22" ht="17.25" customHeight="1">
      <c r="A29" s="52"/>
      <c r="B29" s="82"/>
      <c r="C29" s="93"/>
      <c r="D29" s="91"/>
      <c r="E29" s="94"/>
      <c r="F29" s="95"/>
      <c r="G29" s="94"/>
      <c r="H29" s="94"/>
      <c r="I29" s="94"/>
      <c r="J29" s="95" t="s">
        <v>138</v>
      </c>
      <c r="K29" s="96">
        <v>124</v>
      </c>
      <c r="L29" s="84"/>
      <c r="M29" s="97">
        <v>1</v>
      </c>
      <c r="N29" s="97">
        <v>4</v>
      </c>
      <c r="O29" s="98">
        <v>5540510020</v>
      </c>
      <c r="P29" s="99">
        <v>244</v>
      </c>
      <c r="Q29" s="100">
        <v>67096.100000000006</v>
      </c>
      <c r="R29" s="100">
        <v>128773.47</v>
      </c>
      <c r="S29" s="432">
        <v>125530</v>
      </c>
      <c r="T29" s="81"/>
      <c r="U29" s="65"/>
      <c r="V29" s="65"/>
    </row>
    <row r="30" spans="1:22" ht="17.25" customHeight="1">
      <c r="A30" s="52"/>
      <c r="B30" s="82"/>
      <c r="C30" s="107"/>
      <c r="D30" s="108"/>
      <c r="E30" s="109"/>
      <c r="F30" s="110"/>
      <c r="G30" s="109"/>
      <c r="H30" s="109"/>
      <c r="I30" s="109"/>
      <c r="J30" s="110" t="s">
        <v>233</v>
      </c>
      <c r="K30" s="96">
        <v>124</v>
      </c>
      <c r="L30" s="84"/>
      <c r="M30" s="97">
        <v>1</v>
      </c>
      <c r="N30" s="97">
        <v>4</v>
      </c>
      <c r="O30" s="98">
        <v>5540510020</v>
      </c>
      <c r="P30" s="99">
        <v>247</v>
      </c>
      <c r="Q30" s="100">
        <v>16000</v>
      </c>
      <c r="R30" s="100">
        <v>16000</v>
      </c>
      <c r="S30" s="432">
        <v>16000</v>
      </c>
      <c r="T30" s="81"/>
      <c r="U30" s="65"/>
      <c r="V30" s="65"/>
    </row>
    <row r="31" spans="1:22" ht="17.25" hidden="1" customHeight="1">
      <c r="A31" s="52"/>
      <c r="B31" s="82"/>
      <c r="C31" s="107"/>
      <c r="D31" s="108"/>
      <c r="E31" s="109"/>
      <c r="F31" s="110"/>
      <c r="G31" s="109"/>
      <c r="H31" s="109"/>
      <c r="I31" s="109"/>
      <c r="J31" s="110" t="s">
        <v>136</v>
      </c>
      <c r="K31" s="96">
        <v>124</v>
      </c>
      <c r="L31" s="84"/>
      <c r="M31" s="97">
        <v>1</v>
      </c>
      <c r="N31" s="97">
        <v>4</v>
      </c>
      <c r="O31" s="98">
        <v>5510010020</v>
      </c>
      <c r="P31" s="99">
        <v>500</v>
      </c>
      <c r="Q31" s="100">
        <f>Q33</f>
        <v>23500</v>
      </c>
      <c r="R31" s="100">
        <f>R33</f>
        <v>23500</v>
      </c>
      <c r="S31" s="432">
        <f>S33</f>
        <v>23500</v>
      </c>
      <c r="T31" s="81"/>
      <c r="U31" s="65"/>
      <c r="V31" s="65"/>
    </row>
    <row r="32" spans="1:22" ht="63.75" customHeight="1">
      <c r="A32" s="52"/>
      <c r="B32" s="82"/>
      <c r="C32" s="107"/>
      <c r="D32" s="108"/>
      <c r="E32" s="109"/>
      <c r="F32" s="110"/>
      <c r="G32" s="109"/>
      <c r="H32" s="109"/>
      <c r="I32" s="109"/>
      <c r="J32" s="110" t="s">
        <v>319</v>
      </c>
      <c r="K32" s="96">
        <v>124</v>
      </c>
      <c r="L32" s="84"/>
      <c r="M32" s="97">
        <v>1</v>
      </c>
      <c r="N32" s="97">
        <v>4</v>
      </c>
      <c r="O32" s="98" t="s">
        <v>303</v>
      </c>
      <c r="P32" s="99">
        <v>0</v>
      </c>
      <c r="Q32" s="100">
        <f>Q33</f>
        <v>23500</v>
      </c>
      <c r="R32" s="100">
        <f>R33</f>
        <v>23500</v>
      </c>
      <c r="S32" s="432">
        <f>S33</f>
        <v>23500</v>
      </c>
      <c r="T32" s="81"/>
      <c r="U32" s="65"/>
      <c r="V32" s="65"/>
    </row>
    <row r="33" spans="1:22" ht="17.25" customHeight="1">
      <c r="A33" s="52"/>
      <c r="B33" s="82"/>
      <c r="C33" s="107"/>
      <c r="D33" s="108"/>
      <c r="E33" s="109"/>
      <c r="F33" s="110"/>
      <c r="G33" s="109"/>
      <c r="H33" s="109"/>
      <c r="I33" s="109"/>
      <c r="J33" s="110" t="s">
        <v>81</v>
      </c>
      <c r="K33" s="96">
        <v>124</v>
      </c>
      <c r="L33" s="84"/>
      <c r="M33" s="97">
        <v>1</v>
      </c>
      <c r="N33" s="97">
        <v>4</v>
      </c>
      <c r="O33" s="98" t="s">
        <v>303</v>
      </c>
      <c r="P33" s="99">
        <v>540</v>
      </c>
      <c r="Q33" s="100">
        <f>'Прил.7 зем.конт '!D11</f>
        <v>23500</v>
      </c>
      <c r="R33" s="100">
        <f>'Прил.7 зем.конт '!E11</f>
        <v>23500</v>
      </c>
      <c r="S33" s="432">
        <f>'Прил.7 зем.конт '!F11</f>
        <v>23500</v>
      </c>
      <c r="T33" s="81"/>
      <c r="U33" s="65"/>
      <c r="V33" s="65"/>
    </row>
    <row r="34" spans="1:22" ht="81" customHeight="1">
      <c r="A34" s="52"/>
      <c r="B34" s="82"/>
      <c r="C34" s="107"/>
      <c r="D34" s="108"/>
      <c r="E34" s="109"/>
      <c r="F34" s="110"/>
      <c r="G34" s="109"/>
      <c r="H34" s="109"/>
      <c r="I34" s="109"/>
      <c r="J34" s="110" t="s">
        <v>318</v>
      </c>
      <c r="K34" s="96">
        <v>124</v>
      </c>
      <c r="L34" s="84"/>
      <c r="M34" s="97">
        <v>1</v>
      </c>
      <c r="N34" s="97">
        <v>4</v>
      </c>
      <c r="O34" s="98" t="s">
        <v>304</v>
      </c>
      <c r="P34" s="99">
        <v>0</v>
      </c>
      <c r="Q34" s="100">
        <f>Q35</f>
        <v>34200</v>
      </c>
      <c r="R34" s="100">
        <f>R35</f>
        <v>34200</v>
      </c>
      <c r="S34" s="432">
        <f>S35</f>
        <v>34200</v>
      </c>
      <c r="T34" s="81"/>
      <c r="U34" s="65"/>
      <c r="V34" s="65"/>
    </row>
    <row r="35" spans="1:22" ht="17.25" customHeight="1">
      <c r="A35" s="52"/>
      <c r="B35" s="82"/>
      <c r="C35" s="107"/>
      <c r="D35" s="108"/>
      <c r="E35" s="109"/>
      <c r="F35" s="110"/>
      <c r="G35" s="109"/>
      <c r="H35" s="109"/>
      <c r="I35" s="109"/>
      <c r="J35" s="110" t="s">
        <v>81</v>
      </c>
      <c r="K35" s="96">
        <v>124</v>
      </c>
      <c r="L35" s="84"/>
      <c r="M35" s="97">
        <v>1</v>
      </c>
      <c r="N35" s="97">
        <v>4</v>
      </c>
      <c r="O35" s="98" t="s">
        <v>304</v>
      </c>
      <c r="P35" s="99">
        <v>540</v>
      </c>
      <c r="Q35" s="100">
        <f>'Прил.7 юрист'!D12</f>
        <v>34200</v>
      </c>
      <c r="R35" s="100">
        <v>34200</v>
      </c>
      <c r="S35" s="432">
        <v>34200</v>
      </c>
      <c r="T35" s="81"/>
      <c r="U35" s="65"/>
      <c r="V35" s="65"/>
    </row>
    <row r="36" spans="1:22" ht="79.5" customHeight="1">
      <c r="A36" s="52"/>
      <c r="B36" s="82"/>
      <c r="C36" s="107"/>
      <c r="D36" s="108"/>
      <c r="E36" s="109"/>
      <c r="F36" s="110"/>
      <c r="G36" s="109"/>
      <c r="H36" s="109"/>
      <c r="I36" s="109"/>
      <c r="J36" s="110" t="s">
        <v>317</v>
      </c>
      <c r="K36" s="96">
        <v>124</v>
      </c>
      <c r="L36" s="84"/>
      <c r="M36" s="97">
        <v>1</v>
      </c>
      <c r="N36" s="97">
        <v>4</v>
      </c>
      <c r="O36" s="98" t="s">
        <v>306</v>
      </c>
      <c r="P36" s="99">
        <v>0</v>
      </c>
      <c r="Q36" s="100">
        <f>Q37</f>
        <v>393492</v>
      </c>
      <c r="R36" s="100">
        <f>R37</f>
        <v>394133</v>
      </c>
      <c r="S36" s="101">
        <f>S37</f>
        <v>399377</v>
      </c>
      <c r="T36" s="81"/>
      <c r="U36" s="65"/>
      <c r="V36" s="65"/>
    </row>
    <row r="37" spans="1:22" ht="16.5" customHeight="1">
      <c r="A37" s="52"/>
      <c r="B37" s="82"/>
      <c r="C37" s="107"/>
      <c r="D37" s="108"/>
      <c r="E37" s="109"/>
      <c r="F37" s="110"/>
      <c r="G37" s="109"/>
      <c r="H37" s="109"/>
      <c r="I37" s="109"/>
      <c r="J37" s="327" t="s">
        <v>81</v>
      </c>
      <c r="K37" s="328">
        <v>124</v>
      </c>
      <c r="L37" s="329"/>
      <c r="M37" s="330">
        <v>1</v>
      </c>
      <c r="N37" s="330">
        <v>4</v>
      </c>
      <c r="O37" s="98" t="s">
        <v>306</v>
      </c>
      <c r="P37" s="332">
        <v>540</v>
      </c>
      <c r="Q37" s="333">
        <f>Прил.7бух.!D11</f>
        <v>393492</v>
      </c>
      <c r="R37" s="333">
        <f>Прил.7бух.!E11</f>
        <v>394133</v>
      </c>
      <c r="S37" s="334">
        <f>Прил.7бух.!F11</f>
        <v>399377</v>
      </c>
      <c r="T37" s="81"/>
      <c r="U37" s="65"/>
      <c r="V37" s="65"/>
    </row>
    <row r="38" spans="1:22" ht="16.5" hidden="1" customHeight="1">
      <c r="A38" s="52"/>
      <c r="B38" s="82"/>
      <c r="C38" s="107"/>
      <c r="D38" s="108"/>
      <c r="E38" s="109"/>
      <c r="F38" s="110"/>
      <c r="G38" s="109"/>
      <c r="H38" s="109"/>
      <c r="I38" s="109"/>
      <c r="J38" s="413" t="s">
        <v>269</v>
      </c>
      <c r="K38" s="414">
        <v>124</v>
      </c>
      <c r="L38" s="415"/>
      <c r="M38" s="416">
        <v>1</v>
      </c>
      <c r="N38" s="416">
        <v>4</v>
      </c>
      <c r="O38" s="417">
        <v>5540597080</v>
      </c>
      <c r="P38" s="418">
        <v>0</v>
      </c>
      <c r="Q38" s="419">
        <f>Q39</f>
        <v>0</v>
      </c>
      <c r="R38" s="419">
        <f>R39</f>
        <v>0</v>
      </c>
      <c r="S38" s="420">
        <f>S39</f>
        <v>0</v>
      </c>
      <c r="T38" s="81"/>
      <c r="U38" s="65"/>
      <c r="V38" s="65"/>
    </row>
    <row r="39" spans="1:22" ht="16.5" hidden="1" customHeight="1">
      <c r="A39" s="52"/>
      <c r="B39" s="82"/>
      <c r="C39" s="107"/>
      <c r="D39" s="108"/>
      <c r="E39" s="109"/>
      <c r="F39" s="110"/>
      <c r="G39" s="109"/>
      <c r="H39" s="109"/>
      <c r="I39" s="109"/>
      <c r="J39" s="327" t="s">
        <v>93</v>
      </c>
      <c r="K39" s="328">
        <v>124</v>
      </c>
      <c r="L39" s="329"/>
      <c r="M39" s="330">
        <v>1</v>
      </c>
      <c r="N39" s="330">
        <v>4</v>
      </c>
      <c r="O39" s="331">
        <v>5540597080</v>
      </c>
      <c r="P39" s="332">
        <v>120</v>
      </c>
      <c r="Q39" s="333">
        <f>Q40+Q41</f>
        <v>0</v>
      </c>
      <c r="R39" s="333">
        <f>R40+R41</f>
        <v>0</v>
      </c>
      <c r="S39" s="334">
        <f>S40+S41</f>
        <v>0</v>
      </c>
      <c r="T39" s="81"/>
      <c r="U39" s="65"/>
      <c r="V39" s="65"/>
    </row>
    <row r="40" spans="1:22" ht="16.5" hidden="1" customHeight="1">
      <c r="A40" s="52"/>
      <c r="B40" s="82"/>
      <c r="C40" s="107"/>
      <c r="D40" s="108"/>
      <c r="E40" s="109"/>
      <c r="F40" s="110"/>
      <c r="G40" s="109"/>
      <c r="H40" s="109"/>
      <c r="I40" s="109"/>
      <c r="J40" s="327" t="s">
        <v>109</v>
      </c>
      <c r="K40" s="328">
        <v>124</v>
      </c>
      <c r="L40" s="329"/>
      <c r="M40" s="330">
        <v>1</v>
      </c>
      <c r="N40" s="330">
        <v>4</v>
      </c>
      <c r="O40" s="331">
        <v>5540597080</v>
      </c>
      <c r="P40" s="332">
        <v>121</v>
      </c>
      <c r="Q40" s="333">
        <v>0</v>
      </c>
      <c r="R40" s="333">
        <v>0</v>
      </c>
      <c r="S40" s="334">
        <v>0</v>
      </c>
      <c r="T40" s="81"/>
      <c r="U40" s="65"/>
      <c r="V40" s="65"/>
    </row>
    <row r="41" spans="1:22" ht="31.5" hidden="1" customHeight="1">
      <c r="A41" s="52"/>
      <c r="B41" s="82"/>
      <c r="C41" s="107"/>
      <c r="D41" s="108"/>
      <c r="E41" s="109"/>
      <c r="F41" s="110"/>
      <c r="G41" s="109"/>
      <c r="H41" s="109"/>
      <c r="I41" s="109"/>
      <c r="J41" s="327" t="s">
        <v>110</v>
      </c>
      <c r="K41" s="328">
        <v>124</v>
      </c>
      <c r="L41" s="329"/>
      <c r="M41" s="330">
        <v>1</v>
      </c>
      <c r="N41" s="330">
        <v>4</v>
      </c>
      <c r="O41" s="331">
        <v>5540597080</v>
      </c>
      <c r="P41" s="332">
        <v>129</v>
      </c>
      <c r="Q41" s="333">
        <v>0</v>
      </c>
      <c r="R41" s="333">
        <v>0</v>
      </c>
      <c r="S41" s="334">
        <v>0</v>
      </c>
      <c r="T41" s="81"/>
      <c r="U41" s="65"/>
      <c r="V41" s="65"/>
    </row>
    <row r="42" spans="1:22" ht="30.75" customHeight="1">
      <c r="A42" s="52"/>
      <c r="B42" s="82"/>
      <c r="C42" s="107"/>
      <c r="D42" s="108"/>
      <c r="E42" s="109"/>
      <c r="F42" s="110"/>
      <c r="G42" s="109"/>
      <c r="H42" s="109"/>
      <c r="I42" s="109"/>
      <c r="J42" s="413" t="s">
        <v>142</v>
      </c>
      <c r="K42" s="421">
        <v>124</v>
      </c>
      <c r="L42" s="422"/>
      <c r="M42" s="423">
        <v>1</v>
      </c>
      <c r="N42" s="423">
        <v>6</v>
      </c>
      <c r="O42" s="417">
        <v>0</v>
      </c>
      <c r="P42" s="418">
        <v>0</v>
      </c>
      <c r="Q42" s="419">
        <f>Q43</f>
        <v>27993</v>
      </c>
      <c r="R42" s="419">
        <f>R49</f>
        <v>27993</v>
      </c>
      <c r="S42" s="420">
        <f>S49</f>
        <v>27993</v>
      </c>
      <c r="T42" s="81"/>
      <c r="U42" s="65"/>
      <c r="V42" s="65"/>
    </row>
    <row r="43" spans="1:22" ht="51" customHeight="1">
      <c r="A43" s="52"/>
      <c r="B43" s="82"/>
      <c r="C43" s="107"/>
      <c r="D43" s="108"/>
      <c r="E43" s="109"/>
      <c r="F43" s="110"/>
      <c r="G43" s="109"/>
      <c r="H43" s="109"/>
      <c r="I43" s="109"/>
      <c r="J43" s="111" t="s">
        <v>277</v>
      </c>
      <c r="K43" s="111">
        <v>124</v>
      </c>
      <c r="L43" s="84"/>
      <c r="M43" s="97">
        <v>1</v>
      </c>
      <c r="N43" s="97">
        <v>6</v>
      </c>
      <c r="O43" s="98">
        <v>5500000000</v>
      </c>
      <c r="P43" s="99">
        <v>0</v>
      </c>
      <c r="Q43" s="100">
        <f>Q45</f>
        <v>27993</v>
      </c>
      <c r="R43" s="100">
        <f>R45</f>
        <v>27993</v>
      </c>
      <c r="S43" s="101">
        <f>S45</f>
        <v>27993</v>
      </c>
      <c r="T43" s="81"/>
      <c r="U43" s="65"/>
      <c r="V43" s="65"/>
    </row>
    <row r="44" spans="1:22" ht="16.5" customHeight="1">
      <c r="A44" s="52"/>
      <c r="B44" s="82"/>
      <c r="C44" s="107"/>
      <c r="D44" s="108"/>
      <c r="E44" s="109"/>
      <c r="F44" s="110"/>
      <c r="G44" s="109"/>
      <c r="H44" s="109"/>
      <c r="I44" s="109"/>
      <c r="J44" s="405" t="s">
        <v>281</v>
      </c>
      <c r="K44" s="406">
        <v>124</v>
      </c>
      <c r="L44" s="407">
        <v>102</v>
      </c>
      <c r="M44" s="408">
        <v>1</v>
      </c>
      <c r="N44" s="408">
        <v>6</v>
      </c>
      <c r="O44" s="409">
        <v>5540000000</v>
      </c>
      <c r="P44" s="410">
        <v>0</v>
      </c>
      <c r="Q44" s="100">
        <f>Q45</f>
        <v>27993</v>
      </c>
      <c r="R44" s="100">
        <f>R45</f>
        <v>27993</v>
      </c>
      <c r="S44" s="101">
        <f>S45</f>
        <v>27993</v>
      </c>
      <c r="T44" s="81"/>
      <c r="U44" s="65"/>
      <c r="V44" s="65"/>
    </row>
    <row r="45" spans="1:22" ht="24.75" customHeight="1">
      <c r="A45" s="52"/>
      <c r="B45" s="82"/>
      <c r="C45" s="107"/>
      <c r="D45" s="108"/>
      <c r="E45" s="109"/>
      <c r="F45" s="110"/>
      <c r="G45" s="109"/>
      <c r="H45" s="109"/>
      <c r="I45" s="109"/>
      <c r="J45" s="111" t="s">
        <v>263</v>
      </c>
      <c r="K45" s="111">
        <v>124</v>
      </c>
      <c r="L45" s="84"/>
      <c r="M45" s="97">
        <v>1</v>
      </c>
      <c r="N45" s="97">
        <v>6</v>
      </c>
      <c r="O45" s="98">
        <v>5540500000</v>
      </c>
      <c r="P45" s="99">
        <v>0</v>
      </c>
      <c r="Q45" s="100">
        <f t="shared" ref="Q45:S46" si="2">Q46</f>
        <v>27993</v>
      </c>
      <c r="R45" s="100">
        <f t="shared" si="2"/>
        <v>27993</v>
      </c>
      <c r="S45" s="101">
        <f t="shared" si="2"/>
        <v>27993</v>
      </c>
      <c r="T45" s="81"/>
      <c r="U45" s="65"/>
      <c r="V45" s="65"/>
    </row>
    <row r="46" spans="1:22" ht="33.75" customHeight="1">
      <c r="A46" s="52"/>
      <c r="B46" s="82"/>
      <c r="C46" s="107"/>
      <c r="D46" s="108"/>
      <c r="E46" s="109"/>
      <c r="F46" s="110"/>
      <c r="G46" s="109"/>
      <c r="H46" s="109"/>
      <c r="I46" s="109"/>
      <c r="J46" s="111" t="s">
        <v>97</v>
      </c>
      <c r="K46" s="111">
        <v>124</v>
      </c>
      <c r="L46" s="84"/>
      <c r="M46" s="97">
        <v>1</v>
      </c>
      <c r="N46" s="97">
        <v>6</v>
      </c>
      <c r="O46" s="98" t="s">
        <v>305</v>
      </c>
      <c r="P46" s="99">
        <v>0</v>
      </c>
      <c r="Q46" s="100">
        <f t="shared" si="2"/>
        <v>27993</v>
      </c>
      <c r="R46" s="100">
        <f t="shared" si="2"/>
        <v>27993</v>
      </c>
      <c r="S46" s="101">
        <f t="shared" si="2"/>
        <v>27993</v>
      </c>
      <c r="T46" s="81"/>
      <c r="U46" s="65"/>
      <c r="V46" s="65"/>
    </row>
    <row r="47" spans="1:22" ht="18" customHeight="1">
      <c r="A47" s="52"/>
      <c r="B47" s="82"/>
      <c r="C47" s="107"/>
      <c r="D47" s="108"/>
      <c r="E47" s="109"/>
      <c r="F47" s="110"/>
      <c r="G47" s="109"/>
      <c r="H47" s="109"/>
      <c r="I47" s="109"/>
      <c r="J47" s="111" t="s">
        <v>136</v>
      </c>
      <c r="K47" s="111">
        <v>124</v>
      </c>
      <c r="L47" s="84"/>
      <c r="M47" s="97">
        <v>1</v>
      </c>
      <c r="N47" s="97">
        <v>6</v>
      </c>
      <c r="O47" s="98" t="s">
        <v>305</v>
      </c>
      <c r="P47" s="99">
        <v>0</v>
      </c>
      <c r="Q47" s="100">
        <f t="shared" ref="Q47:S48" si="3">Q48</f>
        <v>27993</v>
      </c>
      <c r="R47" s="100">
        <f t="shared" si="3"/>
        <v>27993</v>
      </c>
      <c r="S47" s="101">
        <f t="shared" si="3"/>
        <v>27993</v>
      </c>
      <c r="T47" s="81"/>
      <c r="U47" s="65"/>
      <c r="V47" s="65"/>
    </row>
    <row r="48" spans="1:22" ht="66.75" customHeight="1">
      <c r="A48" s="52"/>
      <c r="B48" s="82"/>
      <c r="C48" s="107"/>
      <c r="D48" s="108"/>
      <c r="E48" s="109"/>
      <c r="F48" s="110"/>
      <c r="G48" s="109"/>
      <c r="H48" s="109"/>
      <c r="I48" s="109"/>
      <c r="J48" s="111" t="s">
        <v>314</v>
      </c>
      <c r="K48" s="111">
        <v>124</v>
      </c>
      <c r="L48" s="84"/>
      <c r="M48" s="97">
        <v>1</v>
      </c>
      <c r="N48" s="97">
        <v>6</v>
      </c>
      <c r="O48" s="98" t="s">
        <v>305</v>
      </c>
      <c r="P48" s="99">
        <v>0</v>
      </c>
      <c r="Q48" s="100">
        <f t="shared" si="3"/>
        <v>27993</v>
      </c>
      <c r="R48" s="100">
        <f t="shared" si="3"/>
        <v>27993</v>
      </c>
      <c r="S48" s="101">
        <f t="shared" si="3"/>
        <v>27993</v>
      </c>
      <c r="T48" s="81"/>
      <c r="U48" s="65"/>
      <c r="V48" s="65"/>
    </row>
    <row r="49" spans="1:22" ht="27.75" customHeight="1">
      <c r="A49" s="52"/>
      <c r="B49" s="82"/>
      <c r="C49" s="107"/>
      <c r="D49" s="108"/>
      <c r="E49" s="109"/>
      <c r="F49" s="110"/>
      <c r="G49" s="109"/>
      <c r="H49" s="109"/>
      <c r="I49" s="109"/>
      <c r="J49" s="111" t="s">
        <v>81</v>
      </c>
      <c r="K49" s="111">
        <v>124</v>
      </c>
      <c r="L49" s="84"/>
      <c r="M49" s="97">
        <v>1</v>
      </c>
      <c r="N49" s="97">
        <v>6</v>
      </c>
      <c r="O49" s="98" t="s">
        <v>305</v>
      </c>
      <c r="P49" s="99">
        <v>540</v>
      </c>
      <c r="Q49" s="100">
        <v>27993</v>
      </c>
      <c r="R49" s="100">
        <v>27993</v>
      </c>
      <c r="S49" s="101">
        <v>27993</v>
      </c>
      <c r="T49" s="81"/>
      <c r="U49" s="65"/>
      <c r="V49" s="65"/>
    </row>
    <row r="50" spans="1:22" s="54" customFormat="1" ht="30" customHeight="1">
      <c r="A50" s="53"/>
      <c r="B50" s="82"/>
      <c r="C50" s="107"/>
      <c r="D50" s="108"/>
      <c r="E50" s="108"/>
      <c r="F50" s="273"/>
      <c r="G50" s="108"/>
      <c r="H50" s="108"/>
      <c r="I50" s="108"/>
      <c r="J50" s="424" t="s">
        <v>335</v>
      </c>
      <c r="K50" s="424">
        <v>124</v>
      </c>
      <c r="L50" s="422"/>
      <c r="M50" s="423">
        <v>1</v>
      </c>
      <c r="N50" s="423">
        <v>7</v>
      </c>
      <c r="O50" s="417">
        <v>0</v>
      </c>
      <c r="P50" s="418">
        <v>0</v>
      </c>
      <c r="Q50" s="419">
        <f>Q51</f>
        <v>125800</v>
      </c>
      <c r="R50" s="419">
        <v>0</v>
      </c>
      <c r="S50" s="420">
        <v>0</v>
      </c>
      <c r="T50" s="103"/>
      <c r="U50" s="104"/>
      <c r="V50" s="104"/>
    </row>
    <row r="51" spans="1:22" ht="29.25" customHeight="1">
      <c r="A51" s="52"/>
      <c r="B51" s="82"/>
      <c r="C51" s="107"/>
      <c r="D51" s="108"/>
      <c r="E51" s="109"/>
      <c r="F51" s="110"/>
      <c r="G51" s="109"/>
      <c r="H51" s="109"/>
      <c r="I51" s="109"/>
      <c r="J51" s="111" t="s">
        <v>135</v>
      </c>
      <c r="K51" s="111">
        <v>124</v>
      </c>
      <c r="L51" s="84"/>
      <c r="M51" s="97">
        <v>1</v>
      </c>
      <c r="N51" s="97">
        <v>7</v>
      </c>
      <c r="O51" s="98">
        <v>7700000000</v>
      </c>
      <c r="P51" s="99">
        <v>0</v>
      </c>
      <c r="Q51" s="100">
        <f>Q52</f>
        <v>125800</v>
      </c>
      <c r="R51" s="100">
        <v>0</v>
      </c>
      <c r="S51" s="101">
        <v>0</v>
      </c>
      <c r="T51" s="81"/>
      <c r="U51" s="65"/>
      <c r="V51" s="65"/>
    </row>
    <row r="52" spans="1:22" ht="29.25" customHeight="1">
      <c r="A52" s="52"/>
      <c r="B52" s="82"/>
      <c r="C52" s="107"/>
      <c r="D52" s="108"/>
      <c r="E52" s="109"/>
      <c r="F52" s="110"/>
      <c r="G52" s="109"/>
      <c r="H52" s="109"/>
      <c r="I52" s="109"/>
      <c r="J52" s="111" t="s">
        <v>336</v>
      </c>
      <c r="K52" s="111">
        <v>124</v>
      </c>
      <c r="L52" s="84"/>
      <c r="M52" s="97">
        <v>1</v>
      </c>
      <c r="N52" s="97">
        <v>7</v>
      </c>
      <c r="O52" s="98">
        <v>7720000000</v>
      </c>
      <c r="P52" s="99">
        <v>0</v>
      </c>
      <c r="Q52" s="100">
        <f>Q53</f>
        <v>125800</v>
      </c>
      <c r="R52" s="100">
        <v>0</v>
      </c>
      <c r="S52" s="101">
        <v>0</v>
      </c>
      <c r="T52" s="81"/>
      <c r="U52" s="65"/>
      <c r="V52" s="65"/>
    </row>
    <row r="53" spans="1:22" ht="29.25" customHeight="1">
      <c r="A53" s="52"/>
      <c r="B53" s="82"/>
      <c r="C53" s="107"/>
      <c r="D53" s="108"/>
      <c r="E53" s="109"/>
      <c r="F53" s="110"/>
      <c r="G53" s="109"/>
      <c r="H53" s="109"/>
      <c r="I53" s="109"/>
      <c r="J53" s="111" t="s">
        <v>337</v>
      </c>
      <c r="K53" s="111">
        <v>124</v>
      </c>
      <c r="L53" s="84"/>
      <c r="M53" s="97">
        <v>1</v>
      </c>
      <c r="N53" s="97">
        <v>7</v>
      </c>
      <c r="O53" s="98">
        <v>7720010050</v>
      </c>
      <c r="P53" s="99">
        <v>0</v>
      </c>
      <c r="Q53" s="100">
        <f>Q54</f>
        <v>125800</v>
      </c>
      <c r="R53" s="100">
        <v>0</v>
      </c>
      <c r="S53" s="101">
        <v>0</v>
      </c>
      <c r="T53" s="81"/>
      <c r="U53" s="65"/>
      <c r="V53" s="65"/>
    </row>
    <row r="54" spans="1:22" ht="25.5" customHeight="1">
      <c r="A54" s="52"/>
      <c r="B54" s="82"/>
      <c r="C54" s="107"/>
      <c r="D54" s="108"/>
      <c r="E54" s="109"/>
      <c r="F54" s="110"/>
      <c r="G54" s="109"/>
      <c r="H54" s="109"/>
      <c r="I54" s="109"/>
      <c r="J54" s="111" t="s">
        <v>113</v>
      </c>
      <c r="K54" s="111">
        <v>124</v>
      </c>
      <c r="L54" s="84"/>
      <c r="M54" s="97">
        <v>1</v>
      </c>
      <c r="N54" s="97">
        <v>7</v>
      </c>
      <c r="O54" s="98">
        <v>7720010050</v>
      </c>
      <c r="P54" s="99">
        <v>800</v>
      </c>
      <c r="Q54" s="100">
        <f>Q55</f>
        <v>125800</v>
      </c>
      <c r="R54" s="100">
        <v>0</v>
      </c>
      <c r="S54" s="101">
        <v>0</v>
      </c>
      <c r="T54" s="81"/>
      <c r="U54" s="65"/>
      <c r="V54" s="65"/>
    </row>
    <row r="55" spans="1:22" ht="18" customHeight="1">
      <c r="A55" s="52"/>
      <c r="B55" s="82"/>
      <c r="C55" s="107"/>
      <c r="D55" s="108"/>
      <c r="E55" s="109"/>
      <c r="F55" s="110"/>
      <c r="G55" s="109"/>
      <c r="H55" s="109"/>
      <c r="I55" s="109"/>
      <c r="J55" s="111" t="s">
        <v>338</v>
      </c>
      <c r="K55" s="111">
        <v>124</v>
      </c>
      <c r="L55" s="84"/>
      <c r="M55" s="97">
        <v>1</v>
      </c>
      <c r="N55" s="97">
        <v>7</v>
      </c>
      <c r="O55" s="98">
        <v>7720010050</v>
      </c>
      <c r="P55" s="99">
        <v>880</v>
      </c>
      <c r="Q55" s="100">
        <v>125800</v>
      </c>
      <c r="R55" s="100">
        <v>0</v>
      </c>
      <c r="S55" s="101">
        <v>0</v>
      </c>
      <c r="T55" s="81"/>
      <c r="U55" s="65"/>
      <c r="V55" s="65"/>
    </row>
    <row r="56" spans="1:22" ht="18" customHeight="1">
      <c r="A56" s="52"/>
      <c r="B56" s="82"/>
      <c r="C56" s="107"/>
      <c r="D56" s="108"/>
      <c r="E56" s="109"/>
      <c r="F56" s="110"/>
      <c r="G56" s="109"/>
      <c r="H56" s="109"/>
      <c r="I56" s="109"/>
      <c r="J56" s="424" t="s">
        <v>265</v>
      </c>
      <c r="K56" s="424">
        <v>124</v>
      </c>
      <c r="L56" s="422"/>
      <c r="M56" s="423">
        <v>1</v>
      </c>
      <c r="N56" s="423">
        <v>11</v>
      </c>
      <c r="O56" s="417">
        <v>0</v>
      </c>
      <c r="P56" s="418">
        <v>0</v>
      </c>
      <c r="Q56" s="419">
        <f>Q61</f>
        <v>5000</v>
      </c>
      <c r="R56" s="419">
        <f>R61</f>
        <v>5000</v>
      </c>
      <c r="S56" s="420">
        <f>S61</f>
        <v>5000</v>
      </c>
      <c r="T56" s="81"/>
      <c r="U56" s="65"/>
      <c r="V56" s="65"/>
    </row>
    <row r="57" spans="1:22" ht="18" customHeight="1">
      <c r="A57" s="52"/>
      <c r="B57" s="82"/>
      <c r="C57" s="107"/>
      <c r="D57" s="108"/>
      <c r="E57" s="109"/>
      <c r="F57" s="110"/>
      <c r="G57" s="109"/>
      <c r="H57" s="109"/>
      <c r="I57" s="109"/>
      <c r="J57" s="111" t="s">
        <v>135</v>
      </c>
      <c r="K57" s="111">
        <v>124</v>
      </c>
      <c r="L57" s="84"/>
      <c r="M57" s="97">
        <v>1</v>
      </c>
      <c r="N57" s="97">
        <v>11</v>
      </c>
      <c r="O57" s="98">
        <v>7700000000</v>
      </c>
      <c r="P57" s="99">
        <v>0</v>
      </c>
      <c r="Q57" s="100">
        <f>Q59</f>
        <v>5000</v>
      </c>
      <c r="R57" s="100">
        <f>R59</f>
        <v>5000</v>
      </c>
      <c r="S57" s="101">
        <f>S59</f>
        <v>5000</v>
      </c>
      <c r="T57" s="81"/>
      <c r="U57" s="65"/>
      <c r="V57" s="65"/>
    </row>
    <row r="58" spans="1:22" ht="31.5" customHeight="1">
      <c r="A58" s="52"/>
      <c r="B58" s="82"/>
      <c r="C58" s="107"/>
      <c r="D58" s="108"/>
      <c r="E58" s="109"/>
      <c r="F58" s="110"/>
      <c r="G58" s="109"/>
      <c r="H58" s="109"/>
      <c r="I58" s="109"/>
      <c r="J58" s="111" t="s">
        <v>268</v>
      </c>
      <c r="K58" s="111">
        <v>124</v>
      </c>
      <c r="L58" s="84"/>
      <c r="M58" s="97">
        <v>1</v>
      </c>
      <c r="N58" s="97">
        <v>11</v>
      </c>
      <c r="O58" s="98">
        <v>7710000000</v>
      </c>
      <c r="P58" s="99">
        <v>0</v>
      </c>
      <c r="Q58" s="100">
        <f t="shared" ref="Q58:S60" si="4">Q59</f>
        <v>5000</v>
      </c>
      <c r="R58" s="100">
        <f t="shared" si="4"/>
        <v>5000</v>
      </c>
      <c r="S58" s="101">
        <f t="shared" si="4"/>
        <v>5000</v>
      </c>
      <c r="T58" s="81"/>
      <c r="U58" s="65"/>
      <c r="V58" s="65"/>
    </row>
    <row r="59" spans="1:22" ht="32.25" customHeight="1">
      <c r="A59" s="52"/>
      <c r="B59" s="82"/>
      <c r="C59" s="107"/>
      <c r="D59" s="108"/>
      <c r="E59" s="109"/>
      <c r="F59" s="110"/>
      <c r="G59" s="109"/>
      <c r="H59" s="109"/>
      <c r="I59" s="109"/>
      <c r="J59" s="111" t="s">
        <v>266</v>
      </c>
      <c r="K59" s="111">
        <v>124</v>
      </c>
      <c r="L59" s="84"/>
      <c r="M59" s="97">
        <v>1</v>
      </c>
      <c r="N59" s="97">
        <v>11</v>
      </c>
      <c r="O59" s="98">
        <v>7710000040</v>
      </c>
      <c r="P59" s="99">
        <v>0</v>
      </c>
      <c r="Q59" s="100">
        <f t="shared" si="4"/>
        <v>5000</v>
      </c>
      <c r="R59" s="100">
        <f t="shared" si="4"/>
        <v>5000</v>
      </c>
      <c r="S59" s="101">
        <f t="shared" si="4"/>
        <v>5000</v>
      </c>
      <c r="T59" s="81"/>
      <c r="U59" s="65"/>
      <c r="V59" s="65"/>
    </row>
    <row r="60" spans="1:22" ht="18" customHeight="1">
      <c r="A60" s="52"/>
      <c r="B60" s="82"/>
      <c r="C60" s="107"/>
      <c r="D60" s="108"/>
      <c r="E60" s="109"/>
      <c r="F60" s="110"/>
      <c r="G60" s="109"/>
      <c r="H60" s="109"/>
      <c r="I60" s="109"/>
      <c r="J60" s="111" t="s">
        <v>113</v>
      </c>
      <c r="K60" s="111">
        <v>124</v>
      </c>
      <c r="L60" s="84"/>
      <c r="M60" s="97">
        <v>1</v>
      </c>
      <c r="N60" s="97">
        <v>11</v>
      </c>
      <c r="O60" s="98">
        <v>7710000040</v>
      </c>
      <c r="P60" s="99">
        <v>800</v>
      </c>
      <c r="Q60" s="100">
        <f t="shared" si="4"/>
        <v>5000</v>
      </c>
      <c r="R60" s="100">
        <f t="shared" si="4"/>
        <v>5000</v>
      </c>
      <c r="S60" s="101">
        <f t="shared" si="4"/>
        <v>5000</v>
      </c>
      <c r="T60" s="81"/>
      <c r="U60" s="65"/>
      <c r="V60" s="65"/>
    </row>
    <row r="61" spans="1:22" ht="18" customHeight="1">
      <c r="A61" s="52"/>
      <c r="B61" s="82"/>
      <c r="C61" s="107"/>
      <c r="D61" s="108"/>
      <c r="E61" s="109"/>
      <c r="F61" s="110"/>
      <c r="G61" s="109"/>
      <c r="H61" s="109"/>
      <c r="I61" s="109"/>
      <c r="J61" s="111" t="s">
        <v>267</v>
      </c>
      <c r="K61" s="111">
        <v>124</v>
      </c>
      <c r="L61" s="84"/>
      <c r="M61" s="97">
        <v>1</v>
      </c>
      <c r="N61" s="97">
        <v>11</v>
      </c>
      <c r="O61" s="98">
        <v>7710000040</v>
      </c>
      <c r="P61" s="99">
        <v>870</v>
      </c>
      <c r="Q61" s="100">
        <v>5000</v>
      </c>
      <c r="R61" s="100">
        <v>5000</v>
      </c>
      <c r="S61" s="101">
        <v>5000</v>
      </c>
      <c r="T61" s="81"/>
      <c r="U61" s="65"/>
      <c r="V61" s="65"/>
    </row>
    <row r="62" spans="1:22" ht="17.25" customHeight="1">
      <c r="A62" s="52"/>
      <c r="B62" s="82"/>
      <c r="C62" s="107"/>
      <c r="D62" s="108"/>
      <c r="E62" s="109"/>
      <c r="F62" s="110"/>
      <c r="G62" s="109"/>
      <c r="H62" s="109"/>
      <c r="I62" s="109"/>
      <c r="J62" s="292" t="s">
        <v>24</v>
      </c>
      <c r="K62" s="292">
        <v>124</v>
      </c>
      <c r="L62" s="102"/>
      <c r="M62" s="85">
        <v>1</v>
      </c>
      <c r="N62" s="85">
        <v>13</v>
      </c>
      <c r="O62" s="86">
        <v>0</v>
      </c>
      <c r="P62" s="87">
        <v>0</v>
      </c>
      <c r="Q62" s="88">
        <f>Q67</f>
        <v>1500</v>
      </c>
      <c r="R62" s="88">
        <f>R67</f>
        <v>1000</v>
      </c>
      <c r="S62" s="89">
        <f>S67</f>
        <v>1000</v>
      </c>
      <c r="T62" s="81"/>
      <c r="U62" s="65"/>
      <c r="V62" s="65"/>
    </row>
    <row r="63" spans="1:22" ht="18.75" hidden="1" customHeight="1">
      <c r="A63" s="52"/>
      <c r="B63" s="82"/>
      <c r="C63" s="107"/>
      <c r="D63" s="108"/>
      <c r="E63" s="109"/>
      <c r="F63" s="110"/>
      <c r="G63" s="109"/>
      <c r="H63" s="109"/>
      <c r="I63" s="109"/>
      <c r="J63" s="111" t="s">
        <v>135</v>
      </c>
      <c r="K63" s="111">
        <v>124</v>
      </c>
      <c r="L63" s="84"/>
      <c r="M63" s="97">
        <v>1</v>
      </c>
      <c r="N63" s="97">
        <v>13</v>
      </c>
      <c r="O63" s="98">
        <v>7700000000</v>
      </c>
      <c r="P63" s="99">
        <v>0</v>
      </c>
      <c r="Q63" s="100">
        <v>0</v>
      </c>
      <c r="R63" s="100">
        <v>0</v>
      </c>
      <c r="S63" s="101">
        <v>0</v>
      </c>
      <c r="T63" s="81"/>
      <c r="U63" s="65"/>
      <c r="V63" s="65"/>
    </row>
    <row r="64" spans="1:22" ht="15" customHeight="1">
      <c r="A64" s="52"/>
      <c r="B64" s="82"/>
      <c r="C64" s="107"/>
      <c r="D64" s="108"/>
      <c r="E64" s="109"/>
      <c r="F64" s="110"/>
      <c r="G64" s="109"/>
      <c r="H64" s="109"/>
      <c r="I64" s="109"/>
      <c r="J64" s="111" t="s">
        <v>264</v>
      </c>
      <c r="K64" s="111">
        <v>124</v>
      </c>
      <c r="L64" s="84"/>
      <c r="M64" s="97">
        <v>1</v>
      </c>
      <c r="N64" s="97">
        <v>13</v>
      </c>
      <c r="O64" s="98">
        <v>5540595100</v>
      </c>
      <c r="P64" s="99">
        <v>0</v>
      </c>
      <c r="Q64" s="100">
        <f t="shared" ref="Q64:S66" si="5">Q65</f>
        <v>1500</v>
      </c>
      <c r="R64" s="100">
        <f t="shared" si="5"/>
        <v>1000</v>
      </c>
      <c r="S64" s="101">
        <f t="shared" si="5"/>
        <v>1000</v>
      </c>
      <c r="T64" s="81"/>
      <c r="U64" s="65"/>
      <c r="V64" s="65"/>
    </row>
    <row r="65" spans="1:22" ht="13.5" customHeight="1">
      <c r="A65" s="52"/>
      <c r="B65" s="82"/>
      <c r="C65" s="107"/>
      <c r="D65" s="108"/>
      <c r="E65" s="109"/>
      <c r="F65" s="110"/>
      <c r="G65" s="109"/>
      <c r="H65" s="109"/>
      <c r="I65" s="109"/>
      <c r="J65" s="111" t="s">
        <v>113</v>
      </c>
      <c r="K65" s="111">
        <v>124</v>
      </c>
      <c r="L65" s="84"/>
      <c r="M65" s="97">
        <v>1</v>
      </c>
      <c r="N65" s="97">
        <v>13</v>
      </c>
      <c r="O65" s="98">
        <v>5540595100</v>
      </c>
      <c r="P65" s="99">
        <v>800</v>
      </c>
      <c r="Q65" s="100">
        <f t="shared" si="5"/>
        <v>1500</v>
      </c>
      <c r="R65" s="100">
        <f t="shared" si="5"/>
        <v>1000</v>
      </c>
      <c r="S65" s="101">
        <f t="shared" si="5"/>
        <v>1000</v>
      </c>
      <c r="T65" s="81"/>
      <c r="U65" s="65"/>
      <c r="V65" s="65"/>
    </row>
    <row r="66" spans="1:22" ht="13.5" customHeight="1">
      <c r="A66" s="52"/>
      <c r="B66" s="82"/>
      <c r="C66" s="107"/>
      <c r="D66" s="108"/>
      <c r="E66" s="109"/>
      <c r="F66" s="110"/>
      <c r="G66" s="109"/>
      <c r="H66" s="109"/>
      <c r="I66" s="109"/>
      <c r="J66" s="111" t="s">
        <v>114</v>
      </c>
      <c r="K66" s="111">
        <v>124</v>
      </c>
      <c r="L66" s="84"/>
      <c r="M66" s="97">
        <v>1</v>
      </c>
      <c r="N66" s="97">
        <v>13</v>
      </c>
      <c r="O66" s="98">
        <v>5540595100</v>
      </c>
      <c r="P66" s="99">
        <v>850</v>
      </c>
      <c r="Q66" s="100">
        <f t="shared" si="5"/>
        <v>1500</v>
      </c>
      <c r="R66" s="100">
        <f t="shared" si="5"/>
        <v>1000</v>
      </c>
      <c r="S66" s="101">
        <f t="shared" si="5"/>
        <v>1000</v>
      </c>
      <c r="T66" s="81"/>
      <c r="U66" s="65"/>
      <c r="V66" s="65"/>
    </row>
    <row r="67" spans="1:22" ht="13.5" customHeight="1">
      <c r="A67" s="52"/>
      <c r="B67" s="82"/>
      <c r="C67" s="107"/>
      <c r="D67" s="108"/>
      <c r="E67" s="109"/>
      <c r="F67" s="110"/>
      <c r="G67" s="109"/>
      <c r="H67" s="109"/>
      <c r="I67" s="109"/>
      <c r="J67" s="111" t="s">
        <v>115</v>
      </c>
      <c r="K67" s="111">
        <v>124</v>
      </c>
      <c r="L67" s="84"/>
      <c r="M67" s="97">
        <v>1</v>
      </c>
      <c r="N67" s="97">
        <v>13</v>
      </c>
      <c r="O67" s="98">
        <v>5540595100</v>
      </c>
      <c r="P67" s="99">
        <v>853</v>
      </c>
      <c r="Q67" s="100">
        <v>1500</v>
      </c>
      <c r="R67" s="100">
        <v>1000</v>
      </c>
      <c r="S67" s="101">
        <v>1000</v>
      </c>
      <c r="T67" s="81"/>
      <c r="U67" s="65"/>
      <c r="V67" s="65"/>
    </row>
    <row r="68" spans="1:22" ht="18" customHeight="1">
      <c r="A68" s="52"/>
      <c r="B68" s="751" t="s">
        <v>98</v>
      </c>
      <c r="C68" s="751"/>
      <c r="D68" s="751"/>
      <c r="E68" s="751"/>
      <c r="F68" s="751"/>
      <c r="G68" s="751"/>
      <c r="H68" s="751"/>
      <c r="I68" s="751"/>
      <c r="J68" s="752"/>
      <c r="K68" s="411">
        <v>124</v>
      </c>
      <c r="L68" s="412">
        <v>200</v>
      </c>
      <c r="M68" s="389">
        <v>2</v>
      </c>
      <c r="N68" s="389">
        <v>0</v>
      </c>
      <c r="O68" s="388">
        <v>0</v>
      </c>
      <c r="P68" s="390">
        <v>0</v>
      </c>
      <c r="Q68" s="391">
        <f t="shared" ref="Q68:S72" si="6">Q69</f>
        <v>182841.2</v>
      </c>
      <c r="R68" s="391">
        <f t="shared" si="6"/>
        <v>199990.26000000004</v>
      </c>
      <c r="S68" s="392">
        <f t="shared" si="6"/>
        <v>207171.11</v>
      </c>
      <c r="T68" s="81" t="s">
        <v>107</v>
      </c>
      <c r="U68" s="65"/>
      <c r="V68" s="65"/>
    </row>
    <row r="69" spans="1:22" ht="18.75" customHeight="1">
      <c r="A69" s="52"/>
      <c r="B69" s="82"/>
      <c r="C69" s="90"/>
      <c r="D69" s="753" t="s">
        <v>28</v>
      </c>
      <c r="E69" s="753"/>
      <c r="F69" s="753"/>
      <c r="G69" s="753"/>
      <c r="H69" s="753"/>
      <c r="I69" s="753"/>
      <c r="J69" s="754"/>
      <c r="K69" s="83">
        <v>124</v>
      </c>
      <c r="L69" s="84">
        <v>203</v>
      </c>
      <c r="M69" s="85">
        <v>2</v>
      </c>
      <c r="N69" s="85">
        <v>3</v>
      </c>
      <c r="O69" s="86">
        <v>0</v>
      </c>
      <c r="P69" s="87">
        <v>0</v>
      </c>
      <c r="Q69" s="88">
        <f t="shared" si="6"/>
        <v>182841.2</v>
      </c>
      <c r="R69" s="88">
        <f t="shared" si="6"/>
        <v>199990.26000000004</v>
      </c>
      <c r="S69" s="89">
        <f t="shared" si="6"/>
        <v>207171.11</v>
      </c>
      <c r="T69" s="81" t="s">
        <v>107</v>
      </c>
      <c r="U69" s="65"/>
      <c r="V69" s="65"/>
    </row>
    <row r="70" spans="1:22" ht="50.25" customHeight="1">
      <c r="A70" s="52"/>
      <c r="B70" s="82"/>
      <c r="C70" s="93"/>
      <c r="D70" s="92"/>
      <c r="E70" s="749" t="s">
        <v>277</v>
      </c>
      <c r="F70" s="749"/>
      <c r="G70" s="749"/>
      <c r="H70" s="749"/>
      <c r="I70" s="749"/>
      <c r="J70" s="750"/>
      <c r="K70" s="96">
        <v>124</v>
      </c>
      <c r="L70" s="84">
        <v>203</v>
      </c>
      <c r="M70" s="97">
        <v>2</v>
      </c>
      <c r="N70" s="97">
        <v>3</v>
      </c>
      <c r="O70" s="98">
        <v>5500000000</v>
      </c>
      <c r="P70" s="99">
        <v>0</v>
      </c>
      <c r="Q70" s="100">
        <f>Q72</f>
        <v>182841.2</v>
      </c>
      <c r="R70" s="100">
        <f>R72</f>
        <v>199990.26000000004</v>
      </c>
      <c r="S70" s="101">
        <f>S72</f>
        <v>207171.11</v>
      </c>
      <c r="T70" s="81" t="s">
        <v>107</v>
      </c>
      <c r="U70" s="65"/>
      <c r="V70" s="65"/>
    </row>
    <row r="71" spans="1:22" ht="16.5" customHeight="1">
      <c r="A71" s="52"/>
      <c r="B71" s="82"/>
      <c r="C71" s="93"/>
      <c r="D71" s="92"/>
      <c r="E71" s="95"/>
      <c r="F71" s="94"/>
      <c r="G71" s="94"/>
      <c r="H71" s="94"/>
      <c r="I71" s="94"/>
      <c r="J71" s="405" t="s">
        <v>281</v>
      </c>
      <c r="K71" s="406">
        <v>124</v>
      </c>
      <c r="L71" s="407">
        <v>102</v>
      </c>
      <c r="M71" s="408">
        <v>2</v>
      </c>
      <c r="N71" s="408">
        <v>3</v>
      </c>
      <c r="O71" s="409">
        <v>5540000000</v>
      </c>
      <c r="P71" s="410">
        <v>0</v>
      </c>
      <c r="Q71" s="100">
        <f>Q72</f>
        <v>182841.2</v>
      </c>
      <c r="R71" s="100">
        <f>R72</f>
        <v>199990.26000000004</v>
      </c>
      <c r="S71" s="101">
        <f>S72</f>
        <v>207171.11</v>
      </c>
      <c r="T71" s="81"/>
      <c r="U71" s="65"/>
      <c r="V71" s="65"/>
    </row>
    <row r="72" spans="1:22" ht="21" customHeight="1">
      <c r="A72" s="52"/>
      <c r="B72" s="82"/>
      <c r="C72" s="93"/>
      <c r="D72" s="91"/>
      <c r="E72" s="95"/>
      <c r="F72" s="749" t="s">
        <v>263</v>
      </c>
      <c r="G72" s="749"/>
      <c r="H72" s="749"/>
      <c r="I72" s="749"/>
      <c r="J72" s="750"/>
      <c r="K72" s="96">
        <v>124</v>
      </c>
      <c r="L72" s="84">
        <v>203</v>
      </c>
      <c r="M72" s="97">
        <v>2</v>
      </c>
      <c r="N72" s="97">
        <v>3</v>
      </c>
      <c r="O72" s="98">
        <v>5540500000</v>
      </c>
      <c r="P72" s="99">
        <v>0</v>
      </c>
      <c r="Q72" s="100">
        <f t="shared" si="6"/>
        <v>182841.2</v>
      </c>
      <c r="R72" s="100">
        <f t="shared" si="6"/>
        <v>199990.26000000004</v>
      </c>
      <c r="S72" s="101">
        <f t="shared" si="6"/>
        <v>207171.11</v>
      </c>
      <c r="T72" s="81" t="s">
        <v>107</v>
      </c>
      <c r="U72" s="65"/>
      <c r="V72" s="65"/>
    </row>
    <row r="73" spans="1:22" ht="30.75" customHeight="1">
      <c r="A73" s="52"/>
      <c r="B73" s="82"/>
      <c r="C73" s="93"/>
      <c r="D73" s="91"/>
      <c r="E73" s="94"/>
      <c r="F73" s="95"/>
      <c r="G73" s="749" t="s">
        <v>283</v>
      </c>
      <c r="H73" s="749"/>
      <c r="I73" s="749"/>
      <c r="J73" s="750"/>
      <c r="K73" s="96">
        <v>124</v>
      </c>
      <c r="L73" s="84">
        <v>203</v>
      </c>
      <c r="M73" s="97">
        <v>2</v>
      </c>
      <c r="N73" s="97">
        <v>3</v>
      </c>
      <c r="O73" s="98">
        <v>5540551180</v>
      </c>
      <c r="P73" s="99">
        <v>0</v>
      </c>
      <c r="Q73" s="100">
        <f>Q74+Q77</f>
        <v>182841.2</v>
      </c>
      <c r="R73" s="100">
        <f>R74+R77</f>
        <v>199990.26000000004</v>
      </c>
      <c r="S73" s="101">
        <f>S74+S77</f>
        <v>207171.11</v>
      </c>
      <c r="T73" s="81" t="s">
        <v>107</v>
      </c>
      <c r="U73" s="65"/>
      <c r="V73" s="65"/>
    </row>
    <row r="74" spans="1:22" ht="21.75" customHeight="1">
      <c r="A74" s="52"/>
      <c r="B74" s="82"/>
      <c r="C74" s="93"/>
      <c r="D74" s="91"/>
      <c r="E74" s="94"/>
      <c r="F74" s="95"/>
      <c r="G74" s="94"/>
      <c r="H74" s="94"/>
      <c r="I74" s="94"/>
      <c r="J74" s="95" t="s">
        <v>93</v>
      </c>
      <c r="K74" s="96">
        <v>124</v>
      </c>
      <c r="L74" s="84"/>
      <c r="M74" s="97">
        <v>2</v>
      </c>
      <c r="N74" s="97">
        <v>3</v>
      </c>
      <c r="O74" s="98">
        <v>5540551180</v>
      </c>
      <c r="P74" s="99">
        <v>120</v>
      </c>
      <c r="Q74" s="100">
        <f>Q75+Q76</f>
        <v>182604.2</v>
      </c>
      <c r="R74" s="100">
        <f>R75+R76</f>
        <v>193406.34000000003</v>
      </c>
      <c r="S74" s="101">
        <f>S75+S76</f>
        <v>198608.71</v>
      </c>
      <c r="T74" s="81"/>
      <c r="U74" s="65"/>
      <c r="V74" s="65"/>
    </row>
    <row r="75" spans="1:22" ht="18.75" customHeight="1">
      <c r="A75" s="52"/>
      <c r="B75" s="82"/>
      <c r="C75" s="93"/>
      <c r="D75" s="91"/>
      <c r="E75" s="94"/>
      <c r="F75" s="95"/>
      <c r="G75" s="94"/>
      <c r="H75" s="94"/>
      <c r="I75" s="94"/>
      <c r="J75" s="95" t="s">
        <v>109</v>
      </c>
      <c r="K75" s="96">
        <v>124</v>
      </c>
      <c r="L75" s="84"/>
      <c r="M75" s="97">
        <v>2</v>
      </c>
      <c r="N75" s="97">
        <v>3</v>
      </c>
      <c r="O75" s="98">
        <v>5540551180</v>
      </c>
      <c r="P75" s="99">
        <v>121</v>
      </c>
      <c r="Q75" s="100">
        <v>139200</v>
      </c>
      <c r="R75" s="100">
        <v>148138.20000000001</v>
      </c>
      <c r="S75" s="101">
        <v>151676.79999999999</v>
      </c>
      <c r="T75" s="81"/>
      <c r="U75" s="65"/>
      <c r="V75" s="65"/>
    </row>
    <row r="76" spans="1:22" ht="37.5" customHeight="1">
      <c r="A76" s="52"/>
      <c r="B76" s="82"/>
      <c r="C76" s="93"/>
      <c r="D76" s="91"/>
      <c r="E76" s="94"/>
      <c r="F76" s="95"/>
      <c r="G76" s="94"/>
      <c r="H76" s="94"/>
      <c r="I76" s="94"/>
      <c r="J76" s="95" t="s">
        <v>110</v>
      </c>
      <c r="K76" s="96">
        <v>124</v>
      </c>
      <c r="L76" s="84"/>
      <c r="M76" s="97">
        <v>2</v>
      </c>
      <c r="N76" s="97">
        <v>3</v>
      </c>
      <c r="O76" s="98">
        <v>5540551180</v>
      </c>
      <c r="P76" s="99">
        <v>129</v>
      </c>
      <c r="Q76" s="100">
        <v>43404.2</v>
      </c>
      <c r="R76" s="100">
        <v>45268.14</v>
      </c>
      <c r="S76" s="101">
        <v>46931.91</v>
      </c>
      <c r="T76" s="81"/>
      <c r="U76" s="65"/>
      <c r="V76" s="65"/>
    </row>
    <row r="77" spans="1:22" ht="31.5" customHeight="1">
      <c r="A77" s="52"/>
      <c r="B77" s="82"/>
      <c r="C77" s="93"/>
      <c r="D77" s="91"/>
      <c r="E77" s="94"/>
      <c r="F77" s="95"/>
      <c r="G77" s="94"/>
      <c r="H77" s="94"/>
      <c r="I77" s="94"/>
      <c r="J77" s="95" t="s">
        <v>101</v>
      </c>
      <c r="K77" s="96">
        <v>124</v>
      </c>
      <c r="L77" s="84">
        <v>203</v>
      </c>
      <c r="M77" s="97">
        <v>2</v>
      </c>
      <c r="N77" s="97">
        <v>3</v>
      </c>
      <c r="O77" s="98">
        <v>5540551180</v>
      </c>
      <c r="P77" s="99">
        <v>240</v>
      </c>
      <c r="Q77" s="100">
        <f>Q78</f>
        <v>237</v>
      </c>
      <c r="R77" s="100">
        <v>6583.92</v>
      </c>
      <c r="S77" s="101">
        <v>8562.4</v>
      </c>
      <c r="T77" s="81"/>
      <c r="U77" s="65"/>
      <c r="V77" s="65"/>
    </row>
    <row r="78" spans="1:22" ht="16.5" customHeight="1">
      <c r="A78" s="52"/>
      <c r="B78" s="82"/>
      <c r="C78" s="93"/>
      <c r="D78" s="91"/>
      <c r="E78" s="94"/>
      <c r="F78" s="95"/>
      <c r="G78" s="749" t="s">
        <v>137</v>
      </c>
      <c r="H78" s="749"/>
      <c r="I78" s="749"/>
      <c r="J78" s="750"/>
      <c r="K78" s="96">
        <v>124</v>
      </c>
      <c r="L78" s="84">
        <v>203</v>
      </c>
      <c r="M78" s="97">
        <v>2</v>
      </c>
      <c r="N78" s="97">
        <v>3</v>
      </c>
      <c r="O78" s="98">
        <v>5540551180</v>
      </c>
      <c r="P78" s="99">
        <v>244</v>
      </c>
      <c r="Q78" s="100">
        <v>237</v>
      </c>
      <c r="R78" s="100">
        <v>6583.92</v>
      </c>
      <c r="S78" s="101">
        <v>8562.4</v>
      </c>
      <c r="T78" s="81" t="s">
        <v>107</v>
      </c>
      <c r="U78" s="65"/>
      <c r="V78" s="65"/>
    </row>
    <row r="79" spans="1:22" ht="33" customHeight="1">
      <c r="A79" s="52"/>
      <c r="B79" s="751" t="s">
        <v>99</v>
      </c>
      <c r="C79" s="751"/>
      <c r="D79" s="751"/>
      <c r="E79" s="751"/>
      <c r="F79" s="751"/>
      <c r="G79" s="751"/>
      <c r="H79" s="751"/>
      <c r="I79" s="751"/>
      <c r="J79" s="752"/>
      <c r="K79" s="411">
        <v>124</v>
      </c>
      <c r="L79" s="412">
        <v>300</v>
      </c>
      <c r="M79" s="389">
        <v>3</v>
      </c>
      <c r="N79" s="389">
        <v>0</v>
      </c>
      <c r="O79" s="388">
        <v>0</v>
      </c>
      <c r="P79" s="390">
        <v>0</v>
      </c>
      <c r="Q79" s="391">
        <f>Q80+Q87</f>
        <v>92000</v>
      </c>
      <c r="R79" s="391">
        <f>R80+R87</f>
        <v>92000</v>
      </c>
      <c r="S79" s="392">
        <f>S80+S87</f>
        <v>92000</v>
      </c>
      <c r="T79" s="81" t="s">
        <v>107</v>
      </c>
      <c r="U79" s="65"/>
      <c r="V79" s="65"/>
    </row>
    <row r="80" spans="1:22" ht="33" customHeight="1">
      <c r="A80" s="52"/>
      <c r="B80" s="82"/>
      <c r="C80" s="90"/>
      <c r="D80" s="753" t="s">
        <v>276</v>
      </c>
      <c r="E80" s="753"/>
      <c r="F80" s="753"/>
      <c r="G80" s="753"/>
      <c r="H80" s="753"/>
      <c r="I80" s="753"/>
      <c r="J80" s="754"/>
      <c r="K80" s="83">
        <v>124</v>
      </c>
      <c r="L80" s="84">
        <v>310</v>
      </c>
      <c r="M80" s="85">
        <v>3</v>
      </c>
      <c r="N80" s="85">
        <v>10</v>
      </c>
      <c r="O80" s="86">
        <v>0</v>
      </c>
      <c r="P80" s="87">
        <v>0</v>
      </c>
      <c r="Q80" s="88">
        <f>Q81</f>
        <v>90000</v>
      </c>
      <c r="R80" s="88">
        <f>R81</f>
        <v>90000</v>
      </c>
      <c r="S80" s="89">
        <f>S81</f>
        <v>90000</v>
      </c>
      <c r="T80" s="81" t="s">
        <v>107</v>
      </c>
      <c r="U80" s="65"/>
      <c r="V80" s="65"/>
    </row>
    <row r="81" spans="1:22" ht="48" customHeight="1">
      <c r="A81" s="52"/>
      <c r="B81" s="82"/>
      <c r="C81" s="93"/>
      <c r="D81" s="92"/>
      <c r="E81" s="749" t="s">
        <v>256</v>
      </c>
      <c r="F81" s="749"/>
      <c r="G81" s="749"/>
      <c r="H81" s="749"/>
      <c r="I81" s="749"/>
      <c r="J81" s="750"/>
      <c r="K81" s="96">
        <v>124</v>
      </c>
      <c r="L81" s="84">
        <v>310</v>
      </c>
      <c r="M81" s="97">
        <v>3</v>
      </c>
      <c r="N81" s="97">
        <v>10</v>
      </c>
      <c r="O81" s="98">
        <v>5500000000</v>
      </c>
      <c r="P81" s="99">
        <v>0</v>
      </c>
      <c r="Q81" s="100">
        <f>Q83</f>
        <v>90000</v>
      </c>
      <c r="R81" s="100">
        <f>R83</f>
        <v>90000</v>
      </c>
      <c r="S81" s="101">
        <f>S83</f>
        <v>90000</v>
      </c>
      <c r="T81" s="81" t="s">
        <v>107</v>
      </c>
      <c r="U81" s="65"/>
      <c r="V81" s="65"/>
    </row>
    <row r="82" spans="1:22" ht="18" customHeight="1">
      <c r="A82" s="52"/>
      <c r="B82" s="82"/>
      <c r="C82" s="93"/>
      <c r="D82" s="92"/>
      <c r="E82" s="95"/>
      <c r="F82" s="94"/>
      <c r="G82" s="94"/>
      <c r="H82" s="94"/>
      <c r="I82" s="94"/>
      <c r="J82" s="405" t="s">
        <v>281</v>
      </c>
      <c r="K82" s="406">
        <v>124</v>
      </c>
      <c r="L82" s="407">
        <v>102</v>
      </c>
      <c r="M82" s="408">
        <v>3</v>
      </c>
      <c r="N82" s="408">
        <v>10</v>
      </c>
      <c r="O82" s="409">
        <v>5540000000</v>
      </c>
      <c r="P82" s="410">
        <v>0</v>
      </c>
      <c r="Q82" s="100">
        <f t="shared" ref="Q82:S83" si="7">Q83</f>
        <v>90000</v>
      </c>
      <c r="R82" s="100">
        <f t="shared" si="7"/>
        <v>90000</v>
      </c>
      <c r="S82" s="101">
        <f t="shared" si="7"/>
        <v>90000</v>
      </c>
      <c r="T82" s="81"/>
      <c r="U82" s="65"/>
      <c r="V82" s="65"/>
    </row>
    <row r="83" spans="1:22" ht="21" customHeight="1">
      <c r="A83" s="52"/>
      <c r="B83" s="82"/>
      <c r="C83" s="93"/>
      <c r="D83" s="91"/>
      <c r="E83" s="95"/>
      <c r="F83" s="749" t="s">
        <v>262</v>
      </c>
      <c r="G83" s="749"/>
      <c r="H83" s="749"/>
      <c r="I83" s="749"/>
      <c r="J83" s="750"/>
      <c r="K83" s="96">
        <v>124</v>
      </c>
      <c r="L83" s="84">
        <v>310</v>
      </c>
      <c r="M83" s="97">
        <v>3</v>
      </c>
      <c r="N83" s="97">
        <v>10</v>
      </c>
      <c r="O83" s="98">
        <v>5540100000</v>
      </c>
      <c r="P83" s="99">
        <v>0</v>
      </c>
      <c r="Q83" s="100">
        <f t="shared" si="7"/>
        <v>90000</v>
      </c>
      <c r="R83" s="100">
        <f t="shared" si="7"/>
        <v>90000</v>
      </c>
      <c r="S83" s="101">
        <f t="shared" si="7"/>
        <v>90000</v>
      </c>
      <c r="T83" s="81" t="s">
        <v>107</v>
      </c>
      <c r="U83" s="65"/>
      <c r="V83" s="65"/>
    </row>
    <row r="84" spans="1:22" ht="35.25" customHeight="1">
      <c r="A84" s="52"/>
      <c r="B84" s="82"/>
      <c r="C84" s="93"/>
      <c r="D84" s="91"/>
      <c r="E84" s="95"/>
      <c r="F84" s="95"/>
      <c r="G84" s="94"/>
      <c r="H84" s="94"/>
      <c r="I84" s="94"/>
      <c r="J84" s="426" t="s">
        <v>285</v>
      </c>
      <c r="K84" s="414">
        <v>124</v>
      </c>
      <c r="L84" s="415">
        <v>310</v>
      </c>
      <c r="M84" s="416">
        <v>3</v>
      </c>
      <c r="N84" s="416">
        <v>10</v>
      </c>
      <c r="O84" s="427">
        <v>5540195020</v>
      </c>
      <c r="P84" s="428">
        <v>0</v>
      </c>
      <c r="Q84" s="429">
        <f t="shared" ref="Q84:S85" si="8">Q85</f>
        <v>90000</v>
      </c>
      <c r="R84" s="429">
        <f t="shared" si="8"/>
        <v>90000</v>
      </c>
      <c r="S84" s="430">
        <f t="shared" si="8"/>
        <v>90000</v>
      </c>
      <c r="T84" s="81"/>
      <c r="U84" s="65"/>
      <c r="V84" s="65"/>
    </row>
    <row r="85" spans="1:22" ht="21" customHeight="1">
      <c r="A85" s="52"/>
      <c r="B85" s="82"/>
      <c r="C85" s="93"/>
      <c r="D85" s="91"/>
      <c r="E85" s="95"/>
      <c r="F85" s="95"/>
      <c r="G85" s="94"/>
      <c r="H85" s="94"/>
      <c r="I85" s="94"/>
      <c r="J85" s="95" t="s">
        <v>96</v>
      </c>
      <c r="K85" s="96">
        <v>124</v>
      </c>
      <c r="L85" s="84">
        <v>310</v>
      </c>
      <c r="M85" s="97">
        <v>3</v>
      </c>
      <c r="N85" s="97">
        <v>10</v>
      </c>
      <c r="O85" s="98">
        <v>5540195020</v>
      </c>
      <c r="P85" s="99">
        <v>240</v>
      </c>
      <c r="Q85" s="100">
        <f t="shared" si="8"/>
        <v>90000</v>
      </c>
      <c r="R85" s="100">
        <f t="shared" si="8"/>
        <v>90000</v>
      </c>
      <c r="S85" s="101">
        <f t="shared" si="8"/>
        <v>90000</v>
      </c>
      <c r="T85" s="81"/>
      <c r="U85" s="65"/>
      <c r="V85" s="65"/>
    </row>
    <row r="86" spans="1:22" ht="21" customHeight="1">
      <c r="A86" s="52"/>
      <c r="B86" s="82"/>
      <c r="C86" s="93"/>
      <c r="D86" s="91"/>
      <c r="E86" s="95"/>
      <c r="F86" s="95"/>
      <c r="G86" s="94"/>
      <c r="H86" s="94"/>
      <c r="I86" s="94"/>
      <c r="J86" s="95" t="s">
        <v>137</v>
      </c>
      <c r="K86" s="96">
        <v>124</v>
      </c>
      <c r="L86" s="84">
        <v>310</v>
      </c>
      <c r="M86" s="97">
        <v>3</v>
      </c>
      <c r="N86" s="97">
        <v>10</v>
      </c>
      <c r="O86" s="98">
        <v>5540195020</v>
      </c>
      <c r="P86" s="99">
        <v>244</v>
      </c>
      <c r="Q86" s="100">
        <v>90000</v>
      </c>
      <c r="R86" s="100">
        <v>90000</v>
      </c>
      <c r="S86" s="100">
        <v>90000</v>
      </c>
      <c r="T86" s="81"/>
      <c r="U86" s="65"/>
      <c r="V86" s="65"/>
    </row>
    <row r="87" spans="1:22" ht="33" customHeight="1">
      <c r="A87" s="52"/>
      <c r="B87" s="82"/>
      <c r="C87" s="93"/>
      <c r="D87" s="91"/>
      <c r="E87" s="95"/>
      <c r="F87" s="95"/>
      <c r="G87" s="94"/>
      <c r="H87" s="94"/>
      <c r="I87" s="94"/>
      <c r="J87" s="426" t="s">
        <v>140</v>
      </c>
      <c r="K87" s="414">
        <v>124</v>
      </c>
      <c r="L87" s="415">
        <v>310</v>
      </c>
      <c r="M87" s="416">
        <v>3</v>
      </c>
      <c r="N87" s="416">
        <v>14</v>
      </c>
      <c r="O87" s="427">
        <v>0</v>
      </c>
      <c r="P87" s="428">
        <v>0</v>
      </c>
      <c r="Q87" s="429">
        <f>Q92</f>
        <v>2000</v>
      </c>
      <c r="R87" s="429">
        <f>R92</f>
        <v>2000</v>
      </c>
      <c r="S87" s="430">
        <f>S92</f>
        <v>2000</v>
      </c>
      <c r="T87" s="81"/>
      <c r="U87" s="65"/>
      <c r="V87" s="65"/>
    </row>
    <row r="88" spans="1:22" ht="19.5" customHeight="1">
      <c r="A88" s="52"/>
      <c r="B88" s="82"/>
      <c r="C88" s="93"/>
      <c r="D88" s="91"/>
      <c r="E88" s="95"/>
      <c r="F88" s="95"/>
      <c r="G88" s="94"/>
      <c r="H88" s="94"/>
      <c r="I88" s="94"/>
      <c r="J88" s="95" t="s">
        <v>277</v>
      </c>
      <c r="K88" s="96">
        <v>124</v>
      </c>
      <c r="L88" s="84">
        <v>310</v>
      </c>
      <c r="M88" s="97">
        <v>3</v>
      </c>
      <c r="N88" s="97">
        <v>14</v>
      </c>
      <c r="O88" s="98">
        <v>5500000000</v>
      </c>
      <c r="P88" s="99">
        <v>0</v>
      </c>
      <c r="Q88" s="100">
        <f>Q91</f>
        <v>2000</v>
      </c>
      <c r="R88" s="100">
        <f>R91</f>
        <v>2000</v>
      </c>
      <c r="S88" s="101">
        <f>S91</f>
        <v>2000</v>
      </c>
      <c r="T88" s="81"/>
      <c r="U88" s="65"/>
      <c r="V88" s="65"/>
    </row>
    <row r="89" spans="1:22" ht="19.5" customHeight="1">
      <c r="A89" s="52"/>
      <c r="B89" s="82"/>
      <c r="C89" s="93"/>
      <c r="D89" s="91"/>
      <c r="E89" s="95"/>
      <c r="F89" s="95"/>
      <c r="G89" s="94"/>
      <c r="H89" s="94"/>
      <c r="I89" s="94"/>
      <c r="J89" s="95" t="s">
        <v>296</v>
      </c>
      <c r="K89" s="96">
        <v>124</v>
      </c>
      <c r="L89" s="84"/>
      <c r="M89" s="97">
        <v>3</v>
      </c>
      <c r="N89" s="97">
        <v>14</v>
      </c>
      <c r="O89" s="98">
        <v>5540000000</v>
      </c>
      <c r="P89" s="99">
        <v>0</v>
      </c>
      <c r="Q89" s="100">
        <v>2000</v>
      </c>
      <c r="R89" s="100">
        <v>2000</v>
      </c>
      <c r="S89" s="101">
        <v>2000</v>
      </c>
      <c r="T89" s="81"/>
      <c r="U89" s="65"/>
      <c r="V89" s="65"/>
    </row>
    <row r="90" spans="1:22" ht="19.5" customHeight="1">
      <c r="A90" s="52"/>
      <c r="B90" s="82"/>
      <c r="C90" s="93"/>
      <c r="D90" s="91"/>
      <c r="E90" s="95"/>
      <c r="F90" s="95"/>
      <c r="G90" s="94"/>
      <c r="H90" s="94"/>
      <c r="I90" s="94"/>
      <c r="J90" s="95" t="s">
        <v>364</v>
      </c>
      <c r="K90" s="96">
        <v>124</v>
      </c>
      <c r="L90" s="84">
        <v>310</v>
      </c>
      <c r="M90" s="97">
        <v>3</v>
      </c>
      <c r="N90" s="97">
        <v>14</v>
      </c>
      <c r="O90" s="98">
        <v>5540100000</v>
      </c>
      <c r="P90" s="99">
        <v>0</v>
      </c>
      <c r="Q90" s="100">
        <f t="shared" ref="Q90:S91" si="9">Q91</f>
        <v>2000</v>
      </c>
      <c r="R90" s="100">
        <f t="shared" si="9"/>
        <v>2000</v>
      </c>
      <c r="S90" s="101">
        <f t="shared" si="9"/>
        <v>2000</v>
      </c>
      <c r="T90" s="81"/>
      <c r="U90" s="65"/>
      <c r="V90" s="65"/>
    </row>
    <row r="91" spans="1:22" ht="33.75" customHeight="1">
      <c r="A91" s="52"/>
      <c r="B91" s="82"/>
      <c r="C91" s="93"/>
      <c r="D91" s="91"/>
      <c r="E91" s="95"/>
      <c r="F91" s="95"/>
      <c r="G91" s="94"/>
      <c r="H91" s="94"/>
      <c r="I91" s="94"/>
      <c r="J91" s="95" t="s">
        <v>101</v>
      </c>
      <c r="K91" s="96">
        <v>124</v>
      </c>
      <c r="L91" s="84">
        <v>310</v>
      </c>
      <c r="M91" s="97">
        <v>3</v>
      </c>
      <c r="N91" s="97">
        <v>14</v>
      </c>
      <c r="O91" s="98">
        <v>5540120040</v>
      </c>
      <c r="P91" s="99">
        <v>240</v>
      </c>
      <c r="Q91" s="100">
        <f t="shared" si="9"/>
        <v>2000</v>
      </c>
      <c r="R91" s="100">
        <f t="shared" si="9"/>
        <v>2000</v>
      </c>
      <c r="S91" s="101">
        <f t="shared" si="9"/>
        <v>2000</v>
      </c>
      <c r="T91" s="81"/>
      <c r="U91" s="65"/>
      <c r="V91" s="65"/>
    </row>
    <row r="92" spans="1:22" ht="19.5" customHeight="1">
      <c r="A92" s="52"/>
      <c r="B92" s="82"/>
      <c r="C92" s="93"/>
      <c r="D92" s="91"/>
      <c r="E92" s="95"/>
      <c r="F92" s="95"/>
      <c r="G92" s="94"/>
      <c r="H92" s="94"/>
      <c r="I92" s="94"/>
      <c r="J92" s="95" t="s">
        <v>138</v>
      </c>
      <c r="K92" s="96">
        <v>124</v>
      </c>
      <c r="L92" s="84">
        <v>310</v>
      </c>
      <c r="M92" s="97">
        <v>3</v>
      </c>
      <c r="N92" s="97">
        <v>14</v>
      </c>
      <c r="O92" s="98">
        <v>5540120040</v>
      </c>
      <c r="P92" s="99">
        <v>244</v>
      </c>
      <c r="Q92" s="100">
        <v>2000</v>
      </c>
      <c r="R92" s="100">
        <v>2000</v>
      </c>
      <c r="S92" s="101">
        <v>2000</v>
      </c>
      <c r="T92" s="81"/>
      <c r="U92" s="65"/>
      <c r="V92" s="65"/>
    </row>
    <row r="93" spans="1:22" ht="33.75" hidden="1" customHeight="1">
      <c r="A93" s="52"/>
      <c r="B93" s="82"/>
      <c r="C93" s="93"/>
      <c r="D93" s="91"/>
      <c r="E93" s="94"/>
      <c r="F93" s="95"/>
      <c r="G93" s="749" t="s">
        <v>140</v>
      </c>
      <c r="H93" s="749"/>
      <c r="I93" s="749"/>
      <c r="J93" s="750"/>
      <c r="K93" s="96">
        <v>124</v>
      </c>
      <c r="L93" s="84">
        <v>310</v>
      </c>
      <c r="M93" s="97">
        <v>3</v>
      </c>
      <c r="N93" s="97">
        <v>14</v>
      </c>
      <c r="O93" s="98">
        <v>0</v>
      </c>
      <c r="P93" s="99">
        <v>0</v>
      </c>
      <c r="Q93" s="100">
        <f t="shared" ref="Q93:S96" si="10">Q94</f>
        <v>0</v>
      </c>
      <c r="R93" s="100">
        <f t="shared" si="10"/>
        <v>0</v>
      </c>
      <c r="S93" s="101">
        <f t="shared" si="10"/>
        <v>0</v>
      </c>
      <c r="T93" s="81" t="s">
        <v>107</v>
      </c>
      <c r="U93" s="65"/>
      <c r="V93" s="65"/>
    </row>
    <row r="94" spans="1:22" ht="21" hidden="1" customHeight="1">
      <c r="A94" s="52"/>
      <c r="B94" s="82"/>
      <c r="C94" s="93"/>
      <c r="D94" s="91"/>
      <c r="E94" s="94"/>
      <c r="F94" s="95"/>
      <c r="G94" s="749" t="s">
        <v>135</v>
      </c>
      <c r="H94" s="749"/>
      <c r="I94" s="749"/>
      <c r="J94" s="750"/>
      <c r="K94" s="96">
        <v>124</v>
      </c>
      <c r="L94" s="84">
        <v>310</v>
      </c>
      <c r="M94" s="97">
        <v>3</v>
      </c>
      <c r="N94" s="97">
        <v>14</v>
      </c>
      <c r="O94" s="98">
        <v>7700000000</v>
      </c>
      <c r="P94" s="99">
        <v>0</v>
      </c>
      <c r="Q94" s="100">
        <f t="shared" si="10"/>
        <v>0</v>
      </c>
      <c r="R94" s="100">
        <f t="shared" si="10"/>
        <v>0</v>
      </c>
      <c r="S94" s="101">
        <f t="shared" si="10"/>
        <v>0</v>
      </c>
      <c r="T94" s="81" t="s">
        <v>107</v>
      </c>
      <c r="U94" s="65"/>
      <c r="V94" s="65"/>
    </row>
    <row r="95" spans="1:22" ht="15" hidden="1" customHeight="1">
      <c r="A95" s="52"/>
      <c r="B95" s="82"/>
      <c r="C95" s="93"/>
      <c r="D95" s="91"/>
      <c r="E95" s="94"/>
      <c r="F95" s="95"/>
      <c r="G95" s="749" t="s">
        <v>139</v>
      </c>
      <c r="H95" s="749"/>
      <c r="I95" s="749"/>
      <c r="J95" s="750"/>
      <c r="K95" s="96">
        <v>124</v>
      </c>
      <c r="L95" s="84">
        <v>310</v>
      </c>
      <c r="M95" s="97">
        <v>3</v>
      </c>
      <c r="N95" s="97">
        <v>14</v>
      </c>
      <c r="O95" s="98">
        <v>7700020040</v>
      </c>
      <c r="P95" s="99">
        <v>0</v>
      </c>
      <c r="Q95" s="100">
        <f t="shared" si="10"/>
        <v>0</v>
      </c>
      <c r="R95" s="100">
        <f t="shared" si="10"/>
        <v>0</v>
      </c>
      <c r="S95" s="101">
        <f t="shared" si="10"/>
        <v>0</v>
      </c>
      <c r="T95" s="81" t="s">
        <v>107</v>
      </c>
      <c r="U95" s="65"/>
      <c r="V95" s="65"/>
    </row>
    <row r="96" spans="1:22" ht="34.5" hidden="1" customHeight="1">
      <c r="A96" s="52"/>
      <c r="B96" s="82"/>
      <c r="C96" s="93"/>
      <c r="D96" s="91"/>
      <c r="E96" s="94"/>
      <c r="F96" s="95"/>
      <c r="G96" s="749" t="s">
        <v>101</v>
      </c>
      <c r="H96" s="749"/>
      <c r="I96" s="749"/>
      <c r="J96" s="750"/>
      <c r="K96" s="96">
        <v>124</v>
      </c>
      <c r="L96" s="84">
        <v>310</v>
      </c>
      <c r="M96" s="97">
        <v>3</v>
      </c>
      <c r="N96" s="97">
        <v>14</v>
      </c>
      <c r="O96" s="98">
        <v>7700020040</v>
      </c>
      <c r="P96" s="99">
        <v>240</v>
      </c>
      <c r="Q96" s="100">
        <f t="shared" si="10"/>
        <v>0</v>
      </c>
      <c r="R96" s="100">
        <f t="shared" si="10"/>
        <v>0</v>
      </c>
      <c r="S96" s="101">
        <f t="shared" si="10"/>
        <v>0</v>
      </c>
      <c r="T96" s="81" t="s">
        <v>107</v>
      </c>
      <c r="U96" s="65"/>
      <c r="V96" s="65"/>
    </row>
    <row r="97" spans="1:22" ht="18" hidden="1" customHeight="1">
      <c r="A97" s="52"/>
      <c r="B97" s="82"/>
      <c r="C97" s="93"/>
      <c r="D97" s="91"/>
      <c r="E97" s="94"/>
      <c r="F97" s="95"/>
      <c r="G97" s="749" t="s">
        <v>138</v>
      </c>
      <c r="H97" s="749"/>
      <c r="I97" s="749"/>
      <c r="J97" s="750"/>
      <c r="K97" s="96">
        <v>124</v>
      </c>
      <c r="L97" s="84">
        <v>310</v>
      </c>
      <c r="M97" s="97">
        <v>3</v>
      </c>
      <c r="N97" s="97">
        <v>14</v>
      </c>
      <c r="O97" s="98">
        <v>7700020040</v>
      </c>
      <c r="P97" s="99">
        <v>244</v>
      </c>
      <c r="Q97" s="100">
        <v>0</v>
      </c>
      <c r="R97" s="100">
        <v>0</v>
      </c>
      <c r="S97" s="101">
        <v>0</v>
      </c>
      <c r="T97" s="81" t="s">
        <v>107</v>
      </c>
      <c r="U97" s="65"/>
      <c r="V97" s="65"/>
    </row>
    <row r="98" spans="1:22" ht="20.25" customHeight="1">
      <c r="A98" s="52"/>
      <c r="B98" s="751" t="s">
        <v>102</v>
      </c>
      <c r="C98" s="751"/>
      <c r="D98" s="751"/>
      <c r="E98" s="751"/>
      <c r="F98" s="751"/>
      <c r="G98" s="751"/>
      <c r="H98" s="751"/>
      <c r="I98" s="751"/>
      <c r="J98" s="752"/>
      <c r="K98" s="411">
        <v>124</v>
      </c>
      <c r="L98" s="412">
        <v>400</v>
      </c>
      <c r="M98" s="389">
        <v>4</v>
      </c>
      <c r="N98" s="389">
        <v>0</v>
      </c>
      <c r="O98" s="388">
        <v>0</v>
      </c>
      <c r="P98" s="390">
        <v>0</v>
      </c>
      <c r="Q98" s="391">
        <f>Q99</f>
        <v>2848400</v>
      </c>
      <c r="R98" s="391">
        <f>R99</f>
        <v>848000</v>
      </c>
      <c r="S98" s="392">
        <f>S99</f>
        <v>1124000</v>
      </c>
      <c r="T98" s="81" t="s">
        <v>107</v>
      </c>
      <c r="U98" s="65"/>
      <c r="V98" s="65"/>
    </row>
    <row r="99" spans="1:22" ht="16.5" customHeight="1">
      <c r="A99" s="52"/>
      <c r="B99" s="82"/>
      <c r="C99" s="112"/>
      <c r="D99" s="113"/>
      <c r="E99" s="113"/>
      <c r="F99" s="113"/>
      <c r="G99" s="113"/>
      <c r="H99" s="113"/>
      <c r="I99" s="113"/>
      <c r="J99" s="112" t="s">
        <v>38</v>
      </c>
      <c r="K99" s="83">
        <v>124</v>
      </c>
      <c r="L99" s="84"/>
      <c r="M99" s="85">
        <v>4</v>
      </c>
      <c r="N99" s="85">
        <v>9</v>
      </c>
      <c r="O99" s="86">
        <v>0</v>
      </c>
      <c r="P99" s="87">
        <v>0</v>
      </c>
      <c r="Q99" s="88">
        <f>Q100+Q111</f>
        <v>2848400</v>
      </c>
      <c r="R99" s="88">
        <f>R100</f>
        <v>848000</v>
      </c>
      <c r="S99" s="89">
        <f>S100</f>
        <v>1124000</v>
      </c>
      <c r="T99" s="81"/>
      <c r="U99" s="65"/>
      <c r="V99" s="65"/>
    </row>
    <row r="100" spans="1:22" ht="48" customHeight="1">
      <c r="A100" s="52"/>
      <c r="B100" s="82"/>
      <c r="C100" s="90"/>
      <c r="D100" s="749" t="s">
        <v>277</v>
      </c>
      <c r="E100" s="749"/>
      <c r="F100" s="749"/>
      <c r="G100" s="749"/>
      <c r="H100" s="749"/>
      <c r="I100" s="749"/>
      <c r="J100" s="750"/>
      <c r="K100" s="96">
        <v>124</v>
      </c>
      <c r="L100" s="84">
        <v>409</v>
      </c>
      <c r="M100" s="97">
        <v>4</v>
      </c>
      <c r="N100" s="97">
        <v>9</v>
      </c>
      <c r="O100" s="98">
        <v>5500000000</v>
      </c>
      <c r="P100" s="99">
        <v>0</v>
      </c>
      <c r="Q100" s="100">
        <f>Q102</f>
        <v>750000</v>
      </c>
      <c r="R100" s="100">
        <f>R101</f>
        <v>848000</v>
      </c>
      <c r="S100" s="101">
        <f>S102</f>
        <v>1124000</v>
      </c>
      <c r="T100" s="81" t="s">
        <v>107</v>
      </c>
      <c r="U100" s="65"/>
      <c r="V100" s="65"/>
    </row>
    <row r="101" spans="1:22" ht="18.75" customHeight="1">
      <c r="A101" s="52"/>
      <c r="B101" s="82"/>
      <c r="C101" s="90"/>
      <c r="D101" s="95"/>
      <c r="E101" s="94"/>
      <c r="F101" s="94"/>
      <c r="G101" s="94"/>
      <c r="H101" s="94"/>
      <c r="I101" s="94"/>
      <c r="J101" s="405" t="s">
        <v>281</v>
      </c>
      <c r="K101" s="406">
        <v>124</v>
      </c>
      <c r="L101" s="407">
        <v>102</v>
      </c>
      <c r="M101" s="408">
        <v>4</v>
      </c>
      <c r="N101" s="408">
        <v>9</v>
      </c>
      <c r="O101" s="409">
        <v>5540000000</v>
      </c>
      <c r="P101" s="410">
        <v>0</v>
      </c>
      <c r="Q101" s="100">
        <f>Q102</f>
        <v>750000</v>
      </c>
      <c r="R101" s="100">
        <f>R102+R113</f>
        <v>848000</v>
      </c>
      <c r="S101" s="101">
        <f>S102</f>
        <v>1124000</v>
      </c>
      <c r="T101" s="81"/>
      <c r="U101" s="65"/>
      <c r="V101" s="65"/>
    </row>
    <row r="102" spans="1:22" ht="36" customHeight="1">
      <c r="A102" s="52"/>
      <c r="B102" s="82"/>
      <c r="C102" s="93"/>
      <c r="D102" s="92"/>
      <c r="E102" s="749" t="s">
        <v>261</v>
      </c>
      <c r="F102" s="749"/>
      <c r="G102" s="749"/>
      <c r="H102" s="749"/>
      <c r="I102" s="749"/>
      <c r="J102" s="750"/>
      <c r="K102" s="96">
        <v>124</v>
      </c>
      <c r="L102" s="84">
        <v>409</v>
      </c>
      <c r="M102" s="97">
        <v>4</v>
      </c>
      <c r="N102" s="97">
        <v>9</v>
      </c>
      <c r="O102" s="98">
        <v>5540000000</v>
      </c>
      <c r="P102" s="99">
        <v>0</v>
      </c>
      <c r="Q102" s="100">
        <v>750000</v>
      </c>
      <c r="R102" s="100">
        <f>'Прил 2'!D20</f>
        <v>848000</v>
      </c>
      <c r="S102" s="101">
        <f>'Прил 2'!E19</f>
        <v>1124000</v>
      </c>
      <c r="T102" s="81" t="s">
        <v>107</v>
      </c>
      <c r="U102" s="65"/>
      <c r="V102" s="65"/>
    </row>
    <row r="103" spans="1:22" ht="32.25" customHeight="1">
      <c r="A103" s="52"/>
      <c r="B103" s="82"/>
      <c r="C103" s="93"/>
      <c r="D103" s="91"/>
      <c r="E103" s="95"/>
      <c r="F103" s="755" t="s">
        <v>116</v>
      </c>
      <c r="G103" s="755"/>
      <c r="H103" s="755"/>
      <c r="I103" s="755"/>
      <c r="J103" s="756"/>
      <c r="K103" s="414">
        <v>124</v>
      </c>
      <c r="L103" s="415">
        <v>409</v>
      </c>
      <c r="M103" s="416">
        <v>4</v>
      </c>
      <c r="N103" s="416">
        <v>9</v>
      </c>
      <c r="O103" s="427">
        <v>5540295280</v>
      </c>
      <c r="P103" s="428">
        <v>0</v>
      </c>
      <c r="Q103" s="429">
        <f>Q104</f>
        <v>750000</v>
      </c>
      <c r="R103" s="429">
        <f>R104</f>
        <v>848000</v>
      </c>
      <c r="S103" s="430">
        <f>S104</f>
        <v>1124000</v>
      </c>
      <c r="T103" s="81" t="s">
        <v>107</v>
      </c>
      <c r="U103" s="65"/>
      <c r="V103" s="65"/>
    </row>
    <row r="104" spans="1:22" ht="30.75" customHeight="1">
      <c r="A104" s="52"/>
      <c r="B104" s="82"/>
      <c r="C104" s="93"/>
      <c r="D104" s="91"/>
      <c r="E104" s="95"/>
      <c r="F104" s="95"/>
      <c r="G104" s="94"/>
      <c r="H104" s="94"/>
      <c r="I104" s="94"/>
      <c r="J104" s="95" t="s">
        <v>101</v>
      </c>
      <c r="K104" s="96">
        <v>124</v>
      </c>
      <c r="L104" s="84">
        <v>409</v>
      </c>
      <c r="M104" s="97">
        <v>4</v>
      </c>
      <c r="N104" s="97">
        <v>9</v>
      </c>
      <c r="O104" s="98" t="s">
        <v>351</v>
      </c>
      <c r="P104" s="99">
        <v>240</v>
      </c>
      <c r="Q104" s="100">
        <f>Q105+Q110</f>
        <v>750000</v>
      </c>
      <c r="R104" s="100">
        <f>R105+R110</f>
        <v>848000</v>
      </c>
      <c r="S104" s="101">
        <f>S105+S110</f>
        <v>1124000</v>
      </c>
      <c r="T104" s="81"/>
      <c r="U104" s="65"/>
      <c r="V104" s="65"/>
    </row>
    <row r="105" spans="1:22" ht="18" customHeight="1">
      <c r="A105" s="52"/>
      <c r="B105" s="82"/>
      <c r="C105" s="93"/>
      <c r="D105" s="91"/>
      <c r="E105" s="94"/>
      <c r="F105" s="95"/>
      <c r="G105" s="749" t="s">
        <v>137</v>
      </c>
      <c r="H105" s="749"/>
      <c r="I105" s="749"/>
      <c r="J105" s="750"/>
      <c r="K105" s="96">
        <v>124</v>
      </c>
      <c r="L105" s="84">
        <v>409</v>
      </c>
      <c r="M105" s="97">
        <v>4</v>
      </c>
      <c r="N105" s="97">
        <v>9</v>
      </c>
      <c r="O105" s="98" t="s">
        <v>351</v>
      </c>
      <c r="P105" s="99">
        <v>244</v>
      </c>
      <c r="Q105" s="100">
        <v>405000</v>
      </c>
      <c r="R105" s="100">
        <v>393000</v>
      </c>
      <c r="S105" s="432">
        <v>546000</v>
      </c>
      <c r="T105" s="81" t="s">
        <v>107</v>
      </c>
      <c r="U105" s="65"/>
      <c r="V105" s="65"/>
    </row>
    <row r="106" spans="1:22" ht="57" hidden="1" customHeight="1">
      <c r="A106" s="52"/>
      <c r="B106" s="82"/>
      <c r="C106" s="93"/>
      <c r="D106" s="91"/>
      <c r="E106" s="94"/>
      <c r="F106" s="95"/>
      <c r="G106" s="749" t="s">
        <v>221</v>
      </c>
      <c r="H106" s="749"/>
      <c r="I106" s="749"/>
      <c r="J106" s="750"/>
      <c r="K106" s="96">
        <v>124</v>
      </c>
      <c r="L106" s="84">
        <v>409</v>
      </c>
      <c r="M106" s="97">
        <v>4</v>
      </c>
      <c r="N106" s="97">
        <v>9</v>
      </c>
      <c r="O106" s="98" t="s">
        <v>150</v>
      </c>
      <c r="P106" s="99">
        <v>0</v>
      </c>
      <c r="Q106" s="100"/>
      <c r="R106" s="100"/>
      <c r="S106" s="432"/>
      <c r="T106" s="81" t="s">
        <v>107</v>
      </c>
      <c r="U106" s="65"/>
      <c r="V106" s="65"/>
    </row>
    <row r="107" spans="1:22" ht="48.75" hidden="1" customHeight="1">
      <c r="A107" s="52"/>
      <c r="B107" s="82"/>
      <c r="C107" s="93"/>
      <c r="D107" s="91"/>
      <c r="E107" s="94"/>
      <c r="F107" s="95"/>
      <c r="G107" s="749" t="s">
        <v>143</v>
      </c>
      <c r="H107" s="749"/>
      <c r="I107" s="749"/>
      <c r="J107" s="750"/>
      <c r="K107" s="96">
        <v>124</v>
      </c>
      <c r="L107" s="84">
        <v>409</v>
      </c>
      <c r="M107" s="97">
        <v>4</v>
      </c>
      <c r="N107" s="97">
        <v>9</v>
      </c>
      <c r="O107" s="98" t="s">
        <v>150</v>
      </c>
      <c r="P107" s="99">
        <v>200</v>
      </c>
      <c r="Q107" s="100"/>
      <c r="R107" s="100"/>
      <c r="S107" s="432"/>
      <c r="T107" s="81" t="s">
        <v>107</v>
      </c>
      <c r="U107" s="65"/>
      <c r="V107" s="65"/>
    </row>
    <row r="108" spans="1:22" ht="31.5" hidden="1" customHeight="1">
      <c r="A108" s="52"/>
      <c r="B108" s="82"/>
      <c r="C108" s="93"/>
      <c r="D108" s="91"/>
      <c r="E108" s="94"/>
      <c r="F108" s="95"/>
      <c r="G108" s="749" t="s">
        <v>101</v>
      </c>
      <c r="H108" s="749"/>
      <c r="I108" s="749"/>
      <c r="J108" s="750"/>
      <c r="K108" s="96">
        <v>124</v>
      </c>
      <c r="L108" s="84">
        <v>409</v>
      </c>
      <c r="M108" s="97">
        <v>4</v>
      </c>
      <c r="N108" s="97">
        <v>9</v>
      </c>
      <c r="O108" s="98" t="s">
        <v>150</v>
      </c>
      <c r="P108" s="99">
        <v>240</v>
      </c>
      <c r="Q108" s="100"/>
      <c r="R108" s="100"/>
      <c r="S108" s="432"/>
      <c r="T108" s="81" t="s">
        <v>107</v>
      </c>
      <c r="U108" s="65"/>
      <c r="V108" s="65"/>
    </row>
    <row r="109" spans="1:22" ht="26.25" hidden="1" customHeight="1">
      <c r="A109" s="52"/>
      <c r="B109" s="82"/>
      <c r="C109" s="93"/>
      <c r="D109" s="91"/>
      <c r="E109" s="94"/>
      <c r="F109" s="95"/>
      <c r="G109" s="749" t="s">
        <v>137</v>
      </c>
      <c r="H109" s="749"/>
      <c r="I109" s="749"/>
      <c r="J109" s="750"/>
      <c r="K109" s="96">
        <v>124</v>
      </c>
      <c r="L109" s="84">
        <v>409</v>
      </c>
      <c r="M109" s="97">
        <v>4</v>
      </c>
      <c r="N109" s="97">
        <v>9</v>
      </c>
      <c r="O109" s="98" t="s">
        <v>150</v>
      </c>
      <c r="P109" s="99">
        <v>244</v>
      </c>
      <c r="Q109" s="100"/>
      <c r="R109" s="100"/>
      <c r="S109" s="432"/>
      <c r="T109" s="81" t="s">
        <v>107</v>
      </c>
      <c r="U109" s="65"/>
      <c r="V109" s="65"/>
    </row>
    <row r="110" spans="1:22" ht="19.5" customHeight="1">
      <c r="A110" s="52"/>
      <c r="B110" s="82"/>
      <c r="C110" s="107"/>
      <c r="D110" s="108"/>
      <c r="E110" s="109"/>
      <c r="F110" s="110"/>
      <c r="G110" s="109"/>
      <c r="H110" s="109"/>
      <c r="I110" s="109"/>
      <c r="J110" s="110" t="s">
        <v>233</v>
      </c>
      <c r="K110" s="96">
        <v>124</v>
      </c>
      <c r="L110" s="84"/>
      <c r="M110" s="97">
        <v>4</v>
      </c>
      <c r="N110" s="97">
        <v>9</v>
      </c>
      <c r="O110" s="98" t="s">
        <v>351</v>
      </c>
      <c r="P110" s="99">
        <v>247</v>
      </c>
      <c r="Q110" s="100">
        <v>345000</v>
      </c>
      <c r="R110" s="100">
        <v>455000</v>
      </c>
      <c r="S110" s="432">
        <v>578000</v>
      </c>
      <c r="T110" s="81"/>
      <c r="U110" s="65"/>
      <c r="V110" s="65"/>
    </row>
    <row r="111" spans="1:22" ht="16.5" customHeight="1">
      <c r="A111" s="52"/>
      <c r="B111" s="82"/>
      <c r="C111" s="107"/>
      <c r="D111" s="108"/>
      <c r="E111" s="109"/>
      <c r="F111" s="110"/>
      <c r="G111" s="109"/>
      <c r="H111" s="109"/>
      <c r="I111" s="109"/>
      <c r="J111" s="273" t="s">
        <v>313</v>
      </c>
      <c r="K111" s="83">
        <v>124</v>
      </c>
      <c r="L111" s="102"/>
      <c r="M111" s="85">
        <v>4</v>
      </c>
      <c r="N111" s="85">
        <v>9</v>
      </c>
      <c r="O111" s="86" t="s">
        <v>365</v>
      </c>
      <c r="P111" s="87">
        <v>0</v>
      </c>
      <c r="Q111" s="88">
        <f>Q113</f>
        <v>2098400</v>
      </c>
      <c r="R111" s="88">
        <v>0</v>
      </c>
      <c r="S111" s="89">
        <f>S112</f>
        <v>0</v>
      </c>
      <c r="T111" s="81"/>
      <c r="U111" s="65"/>
      <c r="V111" s="65"/>
    </row>
    <row r="112" spans="1:22" ht="17.25" customHeight="1">
      <c r="A112" s="52"/>
      <c r="B112" s="82"/>
      <c r="C112" s="107"/>
      <c r="D112" s="108"/>
      <c r="E112" s="109"/>
      <c r="F112" s="110"/>
      <c r="G112" s="109"/>
      <c r="H112" s="109"/>
      <c r="I112" s="109"/>
      <c r="J112" s="110" t="s">
        <v>143</v>
      </c>
      <c r="K112" s="96">
        <v>124</v>
      </c>
      <c r="L112" s="84"/>
      <c r="M112" s="97">
        <v>4</v>
      </c>
      <c r="N112" s="97">
        <v>9</v>
      </c>
      <c r="O112" s="98" t="s">
        <v>365</v>
      </c>
      <c r="P112" s="99">
        <v>240</v>
      </c>
      <c r="Q112" s="100">
        <v>2098400</v>
      </c>
      <c r="R112" s="100">
        <v>0</v>
      </c>
      <c r="S112" s="101">
        <f>S113</f>
        <v>0</v>
      </c>
      <c r="T112" s="81"/>
      <c r="U112" s="65"/>
      <c r="V112" s="65"/>
    </row>
    <row r="113" spans="1:22" ht="33.75" customHeight="1">
      <c r="A113" s="52"/>
      <c r="B113" s="82"/>
      <c r="C113" s="107"/>
      <c r="D113" s="108"/>
      <c r="E113" s="109"/>
      <c r="F113" s="110"/>
      <c r="G113" s="109"/>
      <c r="H113" s="109"/>
      <c r="I113" s="109"/>
      <c r="J113" s="110" t="s">
        <v>101</v>
      </c>
      <c r="K113" s="96">
        <v>124</v>
      </c>
      <c r="L113" s="84"/>
      <c r="M113" s="97">
        <v>4</v>
      </c>
      <c r="N113" s="97">
        <v>9</v>
      </c>
      <c r="O113" s="98" t="s">
        <v>365</v>
      </c>
      <c r="P113" s="99">
        <v>243</v>
      </c>
      <c r="Q113" s="100">
        <v>2098400</v>
      </c>
      <c r="R113" s="100">
        <v>0</v>
      </c>
      <c r="S113" s="101">
        <v>0</v>
      </c>
      <c r="T113" s="81"/>
      <c r="U113" s="65"/>
      <c r="V113" s="65"/>
    </row>
    <row r="114" spans="1:22" ht="19.5" hidden="1" customHeight="1">
      <c r="A114" s="52"/>
      <c r="B114" s="82"/>
      <c r="C114" s="107"/>
      <c r="D114" s="108"/>
      <c r="E114" s="109"/>
      <c r="F114" s="110"/>
      <c r="G114" s="109"/>
      <c r="H114" s="109"/>
      <c r="I114" s="109"/>
      <c r="J114" s="413" t="s">
        <v>293</v>
      </c>
      <c r="K114" s="414">
        <v>124</v>
      </c>
      <c r="L114" s="415"/>
      <c r="M114" s="416">
        <v>4</v>
      </c>
      <c r="N114" s="416">
        <v>12</v>
      </c>
      <c r="O114" s="417">
        <v>0</v>
      </c>
      <c r="P114" s="418">
        <v>0</v>
      </c>
      <c r="Q114" s="419">
        <f>Q115</f>
        <v>0</v>
      </c>
      <c r="R114" s="419">
        <f>R124</f>
        <v>0</v>
      </c>
      <c r="S114" s="420">
        <f>S124</f>
        <v>0</v>
      </c>
      <c r="T114" s="81"/>
      <c r="U114" s="65"/>
      <c r="V114" s="65"/>
    </row>
    <row r="115" spans="1:22" ht="48" hidden="1" customHeight="1">
      <c r="A115" s="52"/>
      <c r="B115" s="82"/>
      <c r="C115" s="107"/>
      <c r="D115" s="108"/>
      <c r="E115" s="109"/>
      <c r="F115" s="110"/>
      <c r="G115" s="109"/>
      <c r="H115" s="109"/>
      <c r="I115" s="109"/>
      <c r="J115" s="327" t="s">
        <v>277</v>
      </c>
      <c r="K115" s="96">
        <v>124</v>
      </c>
      <c r="L115" s="84"/>
      <c r="M115" s="97">
        <v>4</v>
      </c>
      <c r="N115" s="97">
        <v>12</v>
      </c>
      <c r="O115" s="335">
        <v>5500000000</v>
      </c>
      <c r="P115" s="336">
        <v>0</v>
      </c>
      <c r="Q115" s="333">
        <f>Q116+Q119+Q122</f>
        <v>0</v>
      </c>
      <c r="R115" s="333">
        <v>0</v>
      </c>
      <c r="S115" s="334">
        <v>0</v>
      </c>
      <c r="T115" s="81"/>
      <c r="U115" s="65"/>
      <c r="V115" s="65"/>
    </row>
    <row r="116" spans="1:22" ht="31.5" hidden="1" customHeight="1">
      <c r="A116" s="52"/>
      <c r="B116" s="82"/>
      <c r="C116" s="107"/>
      <c r="D116" s="108"/>
      <c r="E116" s="109"/>
      <c r="F116" s="110"/>
      <c r="G116" s="109"/>
      <c r="H116" s="109"/>
      <c r="I116" s="109"/>
      <c r="J116" s="436" t="s">
        <v>257</v>
      </c>
      <c r="K116" s="414">
        <v>124</v>
      </c>
      <c r="L116" s="415"/>
      <c r="M116" s="416">
        <v>4</v>
      </c>
      <c r="N116" s="416">
        <v>12</v>
      </c>
      <c r="O116" s="427">
        <v>5540390010</v>
      </c>
      <c r="P116" s="428">
        <v>0</v>
      </c>
      <c r="Q116" s="429">
        <f>Q117</f>
        <v>0</v>
      </c>
      <c r="R116" s="429">
        <v>0</v>
      </c>
      <c r="S116" s="430">
        <v>0</v>
      </c>
      <c r="T116" s="81"/>
      <c r="U116" s="65"/>
      <c r="V116" s="65"/>
    </row>
    <row r="117" spans="1:22" ht="30.75" hidden="1" customHeight="1">
      <c r="A117" s="52"/>
      <c r="B117" s="82"/>
      <c r="C117" s="107"/>
      <c r="D117" s="108"/>
      <c r="E117" s="109"/>
      <c r="F117" s="110"/>
      <c r="G117" s="109"/>
      <c r="H117" s="109"/>
      <c r="I117" s="109"/>
      <c r="J117" s="95" t="s">
        <v>101</v>
      </c>
      <c r="K117" s="96">
        <v>124</v>
      </c>
      <c r="L117" s="84"/>
      <c r="M117" s="97">
        <v>4</v>
      </c>
      <c r="N117" s="97">
        <v>12</v>
      </c>
      <c r="O117" s="98">
        <v>5540390010</v>
      </c>
      <c r="P117" s="99">
        <v>240</v>
      </c>
      <c r="Q117" s="333">
        <f>Q118</f>
        <v>0</v>
      </c>
      <c r="R117" s="333">
        <v>0</v>
      </c>
      <c r="S117" s="334">
        <v>0</v>
      </c>
      <c r="T117" s="81"/>
      <c r="U117" s="65"/>
      <c r="V117" s="65"/>
    </row>
    <row r="118" spans="1:22" ht="17.25" hidden="1" customHeight="1">
      <c r="A118" s="52"/>
      <c r="B118" s="82"/>
      <c r="C118" s="107"/>
      <c r="D118" s="108"/>
      <c r="E118" s="109"/>
      <c r="F118" s="110"/>
      <c r="G118" s="109"/>
      <c r="H118" s="109"/>
      <c r="I118" s="109"/>
      <c r="J118" s="95" t="s">
        <v>138</v>
      </c>
      <c r="K118" s="96">
        <v>124</v>
      </c>
      <c r="L118" s="84"/>
      <c r="M118" s="97">
        <v>4</v>
      </c>
      <c r="N118" s="97">
        <v>12</v>
      </c>
      <c r="O118" s="98">
        <v>5540390010</v>
      </c>
      <c r="P118" s="99">
        <v>244</v>
      </c>
      <c r="Q118" s="333">
        <v>0</v>
      </c>
      <c r="R118" s="333">
        <v>0</v>
      </c>
      <c r="S118" s="334">
        <v>0</v>
      </c>
      <c r="T118" s="81"/>
      <c r="U118" s="65"/>
      <c r="V118" s="65"/>
    </row>
    <row r="119" spans="1:22" ht="33" hidden="1" customHeight="1">
      <c r="A119" s="52"/>
      <c r="B119" s="82"/>
      <c r="C119" s="107"/>
      <c r="D119" s="108"/>
      <c r="E119" s="109"/>
      <c r="F119" s="110"/>
      <c r="G119" s="109"/>
      <c r="H119" s="109"/>
      <c r="I119" s="109"/>
      <c r="J119" s="436" t="s">
        <v>258</v>
      </c>
      <c r="K119" s="414">
        <v>124</v>
      </c>
      <c r="L119" s="415"/>
      <c r="M119" s="416">
        <v>4</v>
      </c>
      <c r="N119" s="416">
        <v>12</v>
      </c>
      <c r="O119" s="427">
        <v>5540390030</v>
      </c>
      <c r="P119" s="428">
        <v>0</v>
      </c>
      <c r="Q119" s="429">
        <f>Q121</f>
        <v>0</v>
      </c>
      <c r="R119" s="429">
        <v>0</v>
      </c>
      <c r="S119" s="430">
        <v>0</v>
      </c>
      <c r="T119" s="81"/>
      <c r="U119" s="65"/>
      <c r="V119" s="65"/>
    </row>
    <row r="120" spans="1:22" ht="19.5" hidden="1" customHeight="1">
      <c r="A120" s="52"/>
      <c r="B120" s="82"/>
      <c r="C120" s="107"/>
      <c r="D120" s="108"/>
      <c r="E120" s="109"/>
      <c r="F120" s="110"/>
      <c r="G120" s="109"/>
      <c r="H120" s="109"/>
      <c r="I120" s="109"/>
      <c r="J120" s="95" t="s">
        <v>101</v>
      </c>
      <c r="K120" s="96">
        <v>124</v>
      </c>
      <c r="L120" s="84"/>
      <c r="M120" s="97">
        <v>4</v>
      </c>
      <c r="N120" s="97">
        <v>12</v>
      </c>
      <c r="O120" s="98">
        <v>5540390030</v>
      </c>
      <c r="P120" s="99">
        <v>240</v>
      </c>
      <c r="Q120" s="333">
        <f>Q121</f>
        <v>0</v>
      </c>
      <c r="R120" s="333">
        <v>0</v>
      </c>
      <c r="S120" s="334">
        <v>0</v>
      </c>
      <c r="T120" s="81"/>
      <c r="U120" s="65"/>
      <c r="V120" s="65"/>
    </row>
    <row r="121" spans="1:22" ht="19.5" hidden="1" customHeight="1">
      <c r="A121" s="52"/>
      <c r="B121" s="82"/>
      <c r="C121" s="107"/>
      <c r="D121" s="108"/>
      <c r="E121" s="109"/>
      <c r="F121" s="110"/>
      <c r="G121" s="109"/>
      <c r="H121" s="109"/>
      <c r="I121" s="109"/>
      <c r="J121" s="95" t="s">
        <v>138</v>
      </c>
      <c r="K121" s="96">
        <v>124</v>
      </c>
      <c r="L121" s="84"/>
      <c r="M121" s="97">
        <v>4</v>
      </c>
      <c r="N121" s="97">
        <v>12</v>
      </c>
      <c r="O121" s="98">
        <v>5540390030</v>
      </c>
      <c r="P121" s="99">
        <v>244</v>
      </c>
      <c r="Q121" s="333">
        <v>0</v>
      </c>
      <c r="R121" s="333">
        <v>0</v>
      </c>
      <c r="S121" s="334">
        <v>0</v>
      </c>
      <c r="T121" s="81"/>
      <c r="U121" s="65"/>
      <c r="V121" s="65"/>
    </row>
    <row r="122" spans="1:22" ht="35.25" hidden="1" customHeight="1">
      <c r="A122" s="52"/>
      <c r="B122" s="82"/>
      <c r="C122" s="107"/>
      <c r="D122" s="108"/>
      <c r="E122" s="109"/>
      <c r="F122" s="110"/>
      <c r="G122" s="109"/>
      <c r="H122" s="109"/>
      <c r="I122" s="109"/>
      <c r="J122" s="436" t="s">
        <v>259</v>
      </c>
      <c r="K122" s="414">
        <v>124</v>
      </c>
      <c r="L122" s="415"/>
      <c r="M122" s="416">
        <v>4</v>
      </c>
      <c r="N122" s="416">
        <v>12</v>
      </c>
      <c r="O122" s="427">
        <v>5540390050</v>
      </c>
      <c r="P122" s="428">
        <v>0</v>
      </c>
      <c r="Q122" s="429">
        <f t="shared" ref="Q122:S123" si="11">Q123</f>
        <v>0</v>
      </c>
      <c r="R122" s="429">
        <f t="shared" si="11"/>
        <v>0</v>
      </c>
      <c r="S122" s="430">
        <f t="shared" si="11"/>
        <v>0</v>
      </c>
      <c r="T122" s="81"/>
      <c r="U122" s="65"/>
      <c r="V122" s="65"/>
    </row>
    <row r="123" spans="1:22" ht="33" hidden="1" customHeight="1">
      <c r="A123" s="52"/>
      <c r="B123" s="82"/>
      <c r="C123" s="107"/>
      <c r="D123" s="108"/>
      <c r="E123" s="109"/>
      <c r="F123" s="110"/>
      <c r="G123" s="109"/>
      <c r="H123" s="109"/>
      <c r="I123" s="109"/>
      <c r="J123" s="95" t="s">
        <v>101</v>
      </c>
      <c r="K123" s="96">
        <v>124</v>
      </c>
      <c r="L123" s="84"/>
      <c r="M123" s="97">
        <v>4</v>
      </c>
      <c r="N123" s="97">
        <v>12</v>
      </c>
      <c r="O123" s="98">
        <v>5540390050</v>
      </c>
      <c r="P123" s="99">
        <v>240</v>
      </c>
      <c r="Q123" s="100">
        <f t="shared" si="11"/>
        <v>0</v>
      </c>
      <c r="R123" s="100">
        <f t="shared" si="11"/>
        <v>0</v>
      </c>
      <c r="S123" s="101">
        <f t="shared" si="11"/>
        <v>0</v>
      </c>
      <c r="T123" s="81"/>
      <c r="U123" s="65"/>
      <c r="V123" s="65"/>
    </row>
    <row r="124" spans="1:22" ht="18" hidden="1" customHeight="1">
      <c r="A124" s="52"/>
      <c r="B124" s="82"/>
      <c r="C124" s="107"/>
      <c r="D124" s="108"/>
      <c r="E124" s="109"/>
      <c r="F124" s="110"/>
      <c r="G124" s="109"/>
      <c r="H124" s="109"/>
      <c r="I124" s="109"/>
      <c r="J124" s="95" t="s">
        <v>138</v>
      </c>
      <c r="K124" s="96">
        <v>124</v>
      </c>
      <c r="L124" s="84"/>
      <c r="M124" s="97">
        <v>4</v>
      </c>
      <c r="N124" s="97">
        <v>12</v>
      </c>
      <c r="O124" s="98">
        <v>5540390050</v>
      </c>
      <c r="P124" s="99">
        <v>244</v>
      </c>
      <c r="Q124" s="100"/>
      <c r="R124" s="100">
        <v>0</v>
      </c>
      <c r="S124" s="101">
        <v>0</v>
      </c>
      <c r="T124" s="81"/>
      <c r="U124" s="65"/>
      <c r="V124" s="65"/>
    </row>
    <row r="125" spans="1:22" ht="17.25" customHeight="1">
      <c r="A125" s="52"/>
      <c r="B125" s="751" t="s">
        <v>104</v>
      </c>
      <c r="C125" s="751"/>
      <c r="D125" s="751"/>
      <c r="E125" s="751"/>
      <c r="F125" s="751"/>
      <c r="G125" s="751"/>
      <c r="H125" s="751"/>
      <c r="I125" s="751"/>
      <c r="J125" s="752"/>
      <c r="K125" s="411">
        <v>124</v>
      </c>
      <c r="L125" s="412">
        <v>500</v>
      </c>
      <c r="M125" s="389">
        <v>5</v>
      </c>
      <c r="N125" s="389">
        <v>0</v>
      </c>
      <c r="O125" s="388">
        <v>0</v>
      </c>
      <c r="P125" s="390">
        <v>0</v>
      </c>
      <c r="Q125" s="391">
        <f>Q126+Q132</f>
        <v>53500</v>
      </c>
      <c r="R125" s="391">
        <f>R132</f>
        <v>29300.7</v>
      </c>
      <c r="S125" s="392">
        <f>S132</f>
        <v>28600.35</v>
      </c>
      <c r="T125" s="81" t="s">
        <v>107</v>
      </c>
      <c r="U125" s="65"/>
      <c r="V125" s="65"/>
    </row>
    <row r="126" spans="1:22" ht="17.25" customHeight="1">
      <c r="A126" s="52"/>
      <c r="B126" s="442"/>
      <c r="C126" s="445"/>
      <c r="D126" s="446"/>
      <c r="E126" s="446"/>
      <c r="F126" s="446"/>
      <c r="G126" s="446"/>
      <c r="H126" s="446"/>
      <c r="I126" s="446"/>
      <c r="J126" s="112" t="s">
        <v>295</v>
      </c>
      <c r="K126" s="83">
        <v>124</v>
      </c>
      <c r="L126" s="102"/>
      <c r="M126" s="85">
        <v>5</v>
      </c>
      <c r="N126" s="85">
        <v>2</v>
      </c>
      <c r="O126" s="86">
        <v>0</v>
      </c>
      <c r="P126" s="87">
        <v>0</v>
      </c>
      <c r="Q126" s="100">
        <f>Q127</f>
        <v>25091</v>
      </c>
      <c r="R126" s="100">
        <v>0</v>
      </c>
      <c r="S126" s="432">
        <v>0</v>
      </c>
      <c r="T126" s="81"/>
      <c r="U126" s="65"/>
      <c r="V126" s="65"/>
    </row>
    <row r="127" spans="1:22" ht="48" customHeight="1">
      <c r="A127" s="52"/>
      <c r="B127" s="442"/>
      <c r="C127" s="445"/>
      <c r="D127" s="446"/>
      <c r="E127" s="446"/>
      <c r="F127" s="446"/>
      <c r="G127" s="446"/>
      <c r="H127" s="446"/>
      <c r="I127" s="446"/>
      <c r="J127" s="447" t="s">
        <v>277</v>
      </c>
      <c r="K127" s="96">
        <v>124</v>
      </c>
      <c r="L127" s="84">
        <v>503</v>
      </c>
      <c r="M127" s="97">
        <v>5</v>
      </c>
      <c r="N127" s="97">
        <v>2</v>
      </c>
      <c r="O127" s="98">
        <v>5500000000</v>
      </c>
      <c r="P127" s="99">
        <v>0</v>
      </c>
      <c r="Q127" s="100">
        <f>Q128</f>
        <v>25091</v>
      </c>
      <c r="R127" s="100">
        <v>0</v>
      </c>
      <c r="S127" s="432">
        <v>0</v>
      </c>
      <c r="T127" s="81"/>
      <c r="U127" s="65"/>
      <c r="V127" s="65"/>
    </row>
    <row r="128" spans="1:22" ht="17.25" customHeight="1">
      <c r="A128" s="52"/>
      <c r="B128" s="442"/>
      <c r="C128" s="445"/>
      <c r="D128" s="446"/>
      <c r="E128" s="446"/>
      <c r="F128" s="446"/>
      <c r="G128" s="446"/>
      <c r="H128" s="446"/>
      <c r="I128" s="446"/>
      <c r="J128" s="405" t="s">
        <v>296</v>
      </c>
      <c r="K128" s="406">
        <v>124</v>
      </c>
      <c r="L128" s="407">
        <v>102</v>
      </c>
      <c r="M128" s="408">
        <v>5</v>
      </c>
      <c r="N128" s="408">
        <v>2</v>
      </c>
      <c r="O128" s="409">
        <v>5540000000</v>
      </c>
      <c r="P128" s="410">
        <v>0</v>
      </c>
      <c r="Q128" s="100">
        <f>Q129</f>
        <v>25091</v>
      </c>
      <c r="R128" s="100">
        <v>0</v>
      </c>
      <c r="S128" s="432">
        <v>0</v>
      </c>
      <c r="T128" s="81"/>
      <c r="U128" s="65"/>
      <c r="V128" s="65"/>
    </row>
    <row r="129" spans="1:22" ht="17.25" customHeight="1">
      <c r="A129" s="52"/>
      <c r="B129" s="442"/>
      <c r="C129" s="445"/>
      <c r="D129" s="446"/>
      <c r="E129" s="446"/>
      <c r="F129" s="446"/>
      <c r="G129" s="446"/>
      <c r="H129" s="446"/>
      <c r="I129" s="446"/>
      <c r="J129" s="447" t="s">
        <v>297</v>
      </c>
      <c r="K129" s="96">
        <v>124</v>
      </c>
      <c r="L129" s="84">
        <v>503</v>
      </c>
      <c r="M129" s="97">
        <v>5</v>
      </c>
      <c r="N129" s="97">
        <v>2</v>
      </c>
      <c r="O129" s="98">
        <v>5540600000</v>
      </c>
      <c r="P129" s="99">
        <v>0</v>
      </c>
      <c r="Q129" s="100">
        <f>Q130</f>
        <v>25091</v>
      </c>
      <c r="R129" s="100">
        <v>0</v>
      </c>
      <c r="S129" s="432">
        <v>0</v>
      </c>
      <c r="T129" s="81"/>
      <c r="U129" s="65"/>
      <c r="V129" s="65"/>
    </row>
    <row r="130" spans="1:22" ht="30" customHeight="1">
      <c r="A130" s="52"/>
      <c r="B130" s="442"/>
      <c r="C130" s="445"/>
      <c r="D130" s="446"/>
      <c r="E130" s="446"/>
      <c r="F130" s="446"/>
      <c r="G130" s="446"/>
      <c r="H130" s="446"/>
      <c r="I130" s="446"/>
      <c r="J130" s="447" t="s">
        <v>298</v>
      </c>
      <c r="K130" s="96">
        <v>124</v>
      </c>
      <c r="L130" s="84">
        <v>503</v>
      </c>
      <c r="M130" s="97">
        <v>5</v>
      </c>
      <c r="N130" s="97">
        <v>2</v>
      </c>
      <c r="O130" s="98" t="s">
        <v>300</v>
      </c>
      <c r="P130" s="99">
        <v>0</v>
      </c>
      <c r="Q130" s="100">
        <f>Q131</f>
        <v>25091</v>
      </c>
      <c r="R130" s="100">
        <v>0</v>
      </c>
      <c r="S130" s="432">
        <v>0</v>
      </c>
      <c r="T130" s="81"/>
      <c r="U130" s="65"/>
      <c r="V130" s="65"/>
    </row>
    <row r="131" spans="1:22" ht="17.25" customHeight="1">
      <c r="A131" s="52"/>
      <c r="B131" s="442"/>
      <c r="C131" s="445"/>
      <c r="D131" s="446"/>
      <c r="E131" s="446"/>
      <c r="F131" s="446"/>
      <c r="G131" s="446"/>
      <c r="H131" s="446"/>
      <c r="I131" s="446"/>
      <c r="J131" s="447" t="s">
        <v>299</v>
      </c>
      <c r="K131" s="96">
        <v>124</v>
      </c>
      <c r="L131" s="84">
        <v>503</v>
      </c>
      <c r="M131" s="97">
        <v>5</v>
      </c>
      <c r="N131" s="97">
        <v>2</v>
      </c>
      <c r="O131" s="98" t="s">
        <v>300</v>
      </c>
      <c r="P131" s="99">
        <v>540</v>
      </c>
      <c r="Q131" s="100">
        <v>25091</v>
      </c>
      <c r="R131" s="100">
        <v>0</v>
      </c>
      <c r="S131" s="101">
        <v>0</v>
      </c>
      <c r="T131" s="81"/>
      <c r="U131" s="65"/>
      <c r="V131" s="65"/>
    </row>
    <row r="132" spans="1:22" ht="18" customHeight="1">
      <c r="A132" s="52"/>
      <c r="B132" s="82"/>
      <c r="C132" s="90"/>
      <c r="D132" s="753" t="s">
        <v>31</v>
      </c>
      <c r="E132" s="753"/>
      <c r="F132" s="753"/>
      <c r="G132" s="753"/>
      <c r="H132" s="753"/>
      <c r="I132" s="753"/>
      <c r="J132" s="754"/>
      <c r="K132" s="83">
        <v>124</v>
      </c>
      <c r="L132" s="84">
        <v>503</v>
      </c>
      <c r="M132" s="85">
        <v>5</v>
      </c>
      <c r="N132" s="85">
        <v>3</v>
      </c>
      <c r="O132" s="86">
        <v>0</v>
      </c>
      <c r="P132" s="87">
        <v>0</v>
      </c>
      <c r="Q132" s="88">
        <f>Q133</f>
        <v>28409</v>
      </c>
      <c r="R132" s="88">
        <f>R133</f>
        <v>29300.7</v>
      </c>
      <c r="S132" s="89">
        <f>S133</f>
        <v>28600.35</v>
      </c>
      <c r="T132" s="81" t="s">
        <v>107</v>
      </c>
      <c r="U132" s="65"/>
      <c r="V132" s="65"/>
    </row>
    <row r="133" spans="1:22" ht="53.25" customHeight="1">
      <c r="A133" s="52"/>
      <c r="B133" s="82"/>
      <c r="C133" s="93"/>
      <c r="D133" s="92"/>
      <c r="E133" s="749" t="s">
        <v>277</v>
      </c>
      <c r="F133" s="749"/>
      <c r="G133" s="749"/>
      <c r="H133" s="749"/>
      <c r="I133" s="749"/>
      <c r="J133" s="750"/>
      <c r="K133" s="96">
        <v>124</v>
      </c>
      <c r="L133" s="84">
        <v>503</v>
      </c>
      <c r="M133" s="97">
        <v>5</v>
      </c>
      <c r="N133" s="97">
        <v>3</v>
      </c>
      <c r="O133" s="98">
        <v>5500000000</v>
      </c>
      <c r="P133" s="99">
        <v>0</v>
      </c>
      <c r="Q133" s="100">
        <f>Q135</f>
        <v>28409</v>
      </c>
      <c r="R133" s="100">
        <f>R135</f>
        <v>29300.7</v>
      </c>
      <c r="S133" s="101">
        <f>S135</f>
        <v>28600.35</v>
      </c>
      <c r="T133" s="81" t="s">
        <v>107</v>
      </c>
      <c r="U133" s="65"/>
      <c r="V133" s="65"/>
    </row>
    <row r="134" spans="1:22" ht="17.25" customHeight="1">
      <c r="A134" s="52"/>
      <c r="B134" s="82"/>
      <c r="C134" s="93"/>
      <c r="D134" s="92"/>
      <c r="E134" s="95"/>
      <c r="F134" s="94"/>
      <c r="G134" s="94"/>
      <c r="H134" s="94"/>
      <c r="I134" s="94"/>
      <c r="J134" s="405" t="s">
        <v>281</v>
      </c>
      <c r="K134" s="406">
        <v>124</v>
      </c>
      <c r="L134" s="407">
        <v>102</v>
      </c>
      <c r="M134" s="408">
        <v>5</v>
      </c>
      <c r="N134" s="408">
        <v>3</v>
      </c>
      <c r="O134" s="409">
        <v>5540000000</v>
      </c>
      <c r="P134" s="410">
        <v>0</v>
      </c>
      <c r="Q134" s="100">
        <f t="shared" ref="Q134:S135" si="12">Q135</f>
        <v>28409</v>
      </c>
      <c r="R134" s="100">
        <f t="shared" si="12"/>
        <v>29300.7</v>
      </c>
      <c r="S134" s="101">
        <f t="shared" si="12"/>
        <v>28600.35</v>
      </c>
      <c r="T134" s="81"/>
      <c r="U134" s="65"/>
      <c r="V134" s="65"/>
    </row>
    <row r="135" spans="1:22" ht="36.75" customHeight="1">
      <c r="A135" s="52"/>
      <c r="B135" s="82"/>
      <c r="C135" s="93"/>
      <c r="D135" s="91"/>
      <c r="E135" s="95"/>
      <c r="F135" s="749" t="s">
        <v>271</v>
      </c>
      <c r="G135" s="749"/>
      <c r="H135" s="749"/>
      <c r="I135" s="749"/>
      <c r="J135" s="750"/>
      <c r="K135" s="96">
        <v>124</v>
      </c>
      <c r="L135" s="84">
        <v>503</v>
      </c>
      <c r="M135" s="97">
        <v>5</v>
      </c>
      <c r="N135" s="97">
        <v>3</v>
      </c>
      <c r="O135" s="98">
        <v>5540300000</v>
      </c>
      <c r="P135" s="99">
        <v>0</v>
      </c>
      <c r="Q135" s="100">
        <f t="shared" si="12"/>
        <v>28409</v>
      </c>
      <c r="R135" s="100">
        <f t="shared" si="12"/>
        <v>29300.7</v>
      </c>
      <c r="S135" s="101">
        <f t="shared" si="12"/>
        <v>28600.35</v>
      </c>
      <c r="T135" s="81" t="s">
        <v>107</v>
      </c>
      <c r="U135" s="65"/>
      <c r="V135" s="65"/>
    </row>
    <row r="136" spans="1:22" ht="32.25" customHeight="1">
      <c r="A136" s="52"/>
      <c r="B136" s="82"/>
      <c r="C136" s="107"/>
      <c r="D136" s="108"/>
      <c r="E136" s="109"/>
      <c r="F136" s="110"/>
      <c r="G136" s="109"/>
      <c r="H136" s="109"/>
      <c r="I136" s="109"/>
      <c r="J136" s="431" t="s">
        <v>284</v>
      </c>
      <c r="K136" s="414">
        <v>124</v>
      </c>
      <c r="L136" s="415"/>
      <c r="M136" s="416">
        <v>5</v>
      </c>
      <c r="N136" s="416">
        <v>3</v>
      </c>
      <c r="O136" s="427">
        <v>5540395310</v>
      </c>
      <c r="P136" s="428">
        <v>0</v>
      </c>
      <c r="Q136" s="429">
        <f>Q138</f>
        <v>28409</v>
      </c>
      <c r="R136" s="429">
        <f>R137</f>
        <v>29300.7</v>
      </c>
      <c r="S136" s="430">
        <f>S138</f>
        <v>28600.35</v>
      </c>
      <c r="T136" s="81"/>
      <c r="U136" s="65"/>
      <c r="V136" s="65"/>
    </row>
    <row r="137" spans="1:22" ht="33" customHeight="1">
      <c r="A137" s="52"/>
      <c r="B137" s="82"/>
      <c r="C137" s="107"/>
      <c r="D137" s="108"/>
      <c r="E137" s="109"/>
      <c r="F137" s="110"/>
      <c r="G137" s="109"/>
      <c r="H137" s="109"/>
      <c r="I137" s="109"/>
      <c r="J137" s="95" t="s">
        <v>101</v>
      </c>
      <c r="K137" s="96">
        <v>124</v>
      </c>
      <c r="L137" s="84"/>
      <c r="M137" s="97">
        <v>5</v>
      </c>
      <c r="N137" s="97">
        <v>3</v>
      </c>
      <c r="O137" s="98">
        <v>5540395310</v>
      </c>
      <c r="P137" s="99">
        <v>240</v>
      </c>
      <c r="Q137" s="100">
        <f>Q138</f>
        <v>28409</v>
      </c>
      <c r="R137" s="100">
        <f>R138</f>
        <v>29300.7</v>
      </c>
      <c r="S137" s="101">
        <f>S138</f>
        <v>28600.35</v>
      </c>
      <c r="T137" s="81"/>
      <c r="U137" s="65"/>
      <c r="V137" s="65"/>
    </row>
    <row r="138" spans="1:22" ht="19.5" customHeight="1">
      <c r="A138" s="52"/>
      <c r="B138" s="82"/>
      <c r="C138" s="107"/>
      <c r="D138" s="108"/>
      <c r="E138" s="109"/>
      <c r="F138" s="110"/>
      <c r="G138" s="109"/>
      <c r="H138" s="109"/>
      <c r="I138" s="109"/>
      <c r="J138" s="110" t="s">
        <v>137</v>
      </c>
      <c r="K138" s="96">
        <v>124</v>
      </c>
      <c r="L138" s="84"/>
      <c r="M138" s="97">
        <v>5</v>
      </c>
      <c r="N138" s="97">
        <v>3</v>
      </c>
      <c r="O138" s="98">
        <v>5540395310</v>
      </c>
      <c r="P138" s="99">
        <v>244</v>
      </c>
      <c r="Q138" s="100">
        <v>28409</v>
      </c>
      <c r="R138" s="100">
        <v>29300.7</v>
      </c>
      <c r="S138" s="100">
        <v>28600.35</v>
      </c>
      <c r="T138" s="81"/>
      <c r="U138" s="65"/>
      <c r="V138" s="65"/>
    </row>
    <row r="139" spans="1:22" ht="15.75" customHeight="1">
      <c r="A139" s="52"/>
      <c r="B139" s="751" t="s">
        <v>105</v>
      </c>
      <c r="C139" s="751"/>
      <c r="D139" s="751"/>
      <c r="E139" s="751"/>
      <c r="F139" s="751"/>
      <c r="G139" s="751"/>
      <c r="H139" s="751"/>
      <c r="I139" s="751"/>
      <c r="J139" s="752"/>
      <c r="K139" s="411">
        <v>124</v>
      </c>
      <c r="L139" s="412">
        <v>800</v>
      </c>
      <c r="M139" s="389">
        <v>8</v>
      </c>
      <c r="N139" s="389">
        <v>0</v>
      </c>
      <c r="O139" s="388">
        <v>0</v>
      </c>
      <c r="P139" s="390">
        <v>0</v>
      </c>
      <c r="Q139" s="391">
        <f t="shared" ref="Q139:S140" si="13">Q140</f>
        <v>1661918.9</v>
      </c>
      <c r="R139" s="391">
        <f t="shared" si="13"/>
        <v>1619200</v>
      </c>
      <c r="S139" s="392">
        <f t="shared" si="13"/>
        <v>1696200</v>
      </c>
      <c r="T139" s="81" t="s">
        <v>107</v>
      </c>
      <c r="U139" s="65"/>
      <c r="V139" s="65"/>
    </row>
    <row r="140" spans="1:22" ht="14.25" customHeight="1">
      <c r="A140" s="52"/>
      <c r="B140" s="82"/>
      <c r="C140" s="90"/>
      <c r="D140" s="753" t="s">
        <v>32</v>
      </c>
      <c r="E140" s="753"/>
      <c r="F140" s="753"/>
      <c r="G140" s="753"/>
      <c r="H140" s="753"/>
      <c r="I140" s="753"/>
      <c r="J140" s="754"/>
      <c r="K140" s="83">
        <v>124</v>
      </c>
      <c r="L140" s="84">
        <v>801</v>
      </c>
      <c r="M140" s="85">
        <v>8</v>
      </c>
      <c r="N140" s="85">
        <v>1</v>
      </c>
      <c r="O140" s="86">
        <v>0</v>
      </c>
      <c r="P140" s="87">
        <v>0</v>
      </c>
      <c r="Q140" s="88">
        <f>Q141</f>
        <v>1661918.9</v>
      </c>
      <c r="R140" s="88">
        <f t="shared" si="13"/>
        <v>1619200</v>
      </c>
      <c r="S140" s="89">
        <f t="shared" si="13"/>
        <v>1696200</v>
      </c>
      <c r="T140" s="81" t="s">
        <v>107</v>
      </c>
      <c r="U140" s="65"/>
      <c r="V140" s="65"/>
    </row>
    <row r="141" spans="1:22" ht="53.25" customHeight="1">
      <c r="A141" s="52"/>
      <c r="B141" s="82"/>
      <c r="C141" s="93"/>
      <c r="D141" s="92"/>
      <c r="E141" s="749" t="s">
        <v>277</v>
      </c>
      <c r="F141" s="749"/>
      <c r="G141" s="749"/>
      <c r="H141" s="749"/>
      <c r="I141" s="749"/>
      <c r="J141" s="750"/>
      <c r="K141" s="96">
        <v>124</v>
      </c>
      <c r="L141" s="84">
        <v>801</v>
      </c>
      <c r="M141" s="97">
        <v>8</v>
      </c>
      <c r="N141" s="97">
        <v>1</v>
      </c>
      <c r="O141" s="98">
        <v>5500000000</v>
      </c>
      <c r="P141" s="99">
        <v>0</v>
      </c>
      <c r="Q141" s="100">
        <f>Q143</f>
        <v>1661918.9</v>
      </c>
      <c r="R141" s="100">
        <f>R143</f>
        <v>1619200</v>
      </c>
      <c r="S141" s="101">
        <f>S143</f>
        <v>1696200</v>
      </c>
      <c r="T141" s="81" t="s">
        <v>107</v>
      </c>
      <c r="U141" s="65"/>
      <c r="V141" s="65"/>
    </row>
    <row r="142" spans="1:22" ht="17.25" customHeight="1">
      <c r="A142" s="52"/>
      <c r="B142" s="82"/>
      <c r="C142" s="93"/>
      <c r="D142" s="92"/>
      <c r="E142" s="95"/>
      <c r="F142" s="94"/>
      <c r="G142" s="94"/>
      <c r="H142" s="94"/>
      <c r="I142" s="94"/>
      <c r="J142" s="405" t="s">
        <v>281</v>
      </c>
      <c r="K142" s="406">
        <v>124</v>
      </c>
      <c r="L142" s="407">
        <v>102</v>
      </c>
      <c r="M142" s="408">
        <v>8</v>
      </c>
      <c r="N142" s="408">
        <v>1</v>
      </c>
      <c r="O142" s="409">
        <v>5540000000</v>
      </c>
      <c r="P142" s="410">
        <v>0</v>
      </c>
      <c r="Q142" s="100">
        <f>Q143</f>
        <v>1661918.9</v>
      </c>
      <c r="R142" s="100">
        <f>R143</f>
        <v>1619200</v>
      </c>
      <c r="S142" s="101">
        <f>S143</f>
        <v>1696200</v>
      </c>
      <c r="T142" s="81"/>
      <c r="U142" s="65"/>
      <c r="V142" s="65"/>
    </row>
    <row r="143" spans="1:22" ht="33.75" customHeight="1">
      <c r="A143" s="52"/>
      <c r="B143" s="82"/>
      <c r="C143" s="93"/>
      <c r="D143" s="91"/>
      <c r="E143" s="95"/>
      <c r="F143" s="749" t="s">
        <v>260</v>
      </c>
      <c r="G143" s="749"/>
      <c r="H143" s="749"/>
      <c r="I143" s="749"/>
      <c r="J143" s="750"/>
      <c r="K143" s="96">
        <v>124</v>
      </c>
      <c r="L143" s="84">
        <v>801</v>
      </c>
      <c r="M143" s="97">
        <v>8</v>
      </c>
      <c r="N143" s="97">
        <v>1</v>
      </c>
      <c r="O143" s="98">
        <v>5540400000</v>
      </c>
      <c r="P143" s="99">
        <v>0</v>
      </c>
      <c r="Q143" s="100">
        <f>Q145+Q149+Q146+Q153</f>
        <v>1661918.9</v>
      </c>
      <c r="R143" s="100">
        <f>R144+R149+R146</f>
        <v>1619200</v>
      </c>
      <c r="S143" s="101">
        <f>S144+S149+S146</f>
        <v>1696200</v>
      </c>
      <c r="T143" s="81" t="s">
        <v>107</v>
      </c>
      <c r="U143" s="65"/>
      <c r="V143" s="65"/>
    </row>
    <row r="144" spans="1:22" ht="63" customHeight="1">
      <c r="A144" s="52"/>
      <c r="B144" s="82"/>
      <c r="C144" s="93"/>
      <c r="D144" s="91"/>
      <c r="E144" s="95"/>
      <c r="F144" s="95"/>
      <c r="G144" s="94"/>
      <c r="H144" s="94"/>
      <c r="I144" s="94"/>
      <c r="J144" s="468" t="s">
        <v>315</v>
      </c>
      <c r="K144" s="414">
        <v>124</v>
      </c>
      <c r="L144" s="415">
        <v>801</v>
      </c>
      <c r="M144" s="416">
        <v>8</v>
      </c>
      <c r="N144" s="416">
        <v>1</v>
      </c>
      <c r="O144" s="427">
        <v>5540400000</v>
      </c>
      <c r="P144" s="428">
        <v>0</v>
      </c>
      <c r="Q144" s="429">
        <f>Q145</f>
        <v>1018000</v>
      </c>
      <c r="R144" s="429">
        <f>R145</f>
        <v>1254200</v>
      </c>
      <c r="S144" s="430">
        <f>S145</f>
        <v>1254200</v>
      </c>
      <c r="T144" s="81"/>
      <c r="U144" s="65"/>
      <c r="V144" s="65"/>
    </row>
    <row r="145" spans="1:22" ht="15" customHeight="1">
      <c r="A145" s="52"/>
      <c r="B145" s="82"/>
      <c r="C145" s="93"/>
      <c r="D145" s="91"/>
      <c r="E145" s="94"/>
      <c r="F145" s="95"/>
      <c r="G145" s="749" t="s">
        <v>81</v>
      </c>
      <c r="H145" s="749"/>
      <c r="I145" s="749"/>
      <c r="J145" s="750"/>
      <c r="K145" s="96">
        <v>124</v>
      </c>
      <c r="L145" s="84">
        <v>801</v>
      </c>
      <c r="M145" s="97">
        <v>8</v>
      </c>
      <c r="N145" s="97">
        <v>1</v>
      </c>
      <c r="O145" s="98" t="s">
        <v>308</v>
      </c>
      <c r="P145" s="99" t="s">
        <v>117</v>
      </c>
      <c r="Q145" s="100">
        <f>'Прил 7 культ.'!D11</f>
        <v>1018000</v>
      </c>
      <c r="R145" s="100">
        <f>'Прил 7 культ.'!E11</f>
        <v>1254200</v>
      </c>
      <c r="S145" s="101">
        <f>'Прил 7 культ.'!F11</f>
        <v>1254200</v>
      </c>
      <c r="T145" s="81" t="s">
        <v>107</v>
      </c>
      <c r="U145" s="65"/>
      <c r="V145" s="65"/>
    </row>
    <row r="146" spans="1:22" ht="15.75" hidden="1" customHeight="1">
      <c r="A146" s="52"/>
      <c r="B146" s="82"/>
      <c r="C146" s="93"/>
      <c r="D146" s="91"/>
      <c r="E146" s="95"/>
      <c r="F146" s="95"/>
      <c r="G146" s="94"/>
      <c r="H146" s="94"/>
      <c r="I146" s="94"/>
      <c r="J146" s="426" t="s">
        <v>270</v>
      </c>
      <c r="K146" s="414">
        <v>124</v>
      </c>
      <c r="L146" s="415">
        <v>801</v>
      </c>
      <c r="M146" s="416">
        <v>8</v>
      </c>
      <c r="N146" s="416">
        <v>1</v>
      </c>
      <c r="O146" s="427">
        <v>5540495110</v>
      </c>
      <c r="P146" s="428">
        <v>0</v>
      </c>
      <c r="Q146" s="429">
        <f>Q148</f>
        <v>0</v>
      </c>
      <c r="R146" s="429">
        <f>R148</f>
        <v>0</v>
      </c>
      <c r="S146" s="430">
        <f>S148</f>
        <v>0</v>
      </c>
      <c r="T146" s="81"/>
      <c r="U146" s="65"/>
      <c r="V146" s="65"/>
    </row>
    <row r="147" spans="1:22" ht="31.5" hidden="1" customHeight="1">
      <c r="A147" s="52"/>
      <c r="B147" s="82"/>
      <c r="C147" s="93"/>
      <c r="D147" s="91"/>
      <c r="E147" s="95"/>
      <c r="F147" s="95"/>
      <c r="G147" s="94"/>
      <c r="H147" s="94"/>
      <c r="I147" s="94"/>
      <c r="J147" s="95" t="s">
        <v>101</v>
      </c>
      <c r="K147" s="96">
        <v>124</v>
      </c>
      <c r="L147" s="84">
        <v>801</v>
      </c>
      <c r="M147" s="97">
        <v>8</v>
      </c>
      <c r="N147" s="97">
        <v>1</v>
      </c>
      <c r="O147" s="98">
        <v>5540495110</v>
      </c>
      <c r="P147" s="99">
        <v>240</v>
      </c>
      <c r="Q147" s="100">
        <f>Q148</f>
        <v>0</v>
      </c>
      <c r="R147" s="100">
        <f>R148</f>
        <v>0</v>
      </c>
      <c r="S147" s="101">
        <f>S148</f>
        <v>0</v>
      </c>
      <c r="T147" s="81"/>
      <c r="U147" s="65"/>
      <c r="V147" s="65"/>
    </row>
    <row r="148" spans="1:22" ht="15.75" hidden="1" customHeight="1">
      <c r="A148" s="52"/>
      <c r="B148" s="82"/>
      <c r="C148" s="93"/>
      <c r="D148" s="91"/>
      <c r="E148" s="95"/>
      <c r="F148" s="95"/>
      <c r="G148" s="94"/>
      <c r="H148" s="94"/>
      <c r="I148" s="94"/>
      <c r="J148" s="95" t="s">
        <v>137</v>
      </c>
      <c r="K148" s="96">
        <v>124</v>
      </c>
      <c r="L148" s="84">
        <v>801</v>
      </c>
      <c r="M148" s="97">
        <v>8</v>
      </c>
      <c r="N148" s="97">
        <v>1</v>
      </c>
      <c r="O148" s="98">
        <v>5540495110</v>
      </c>
      <c r="P148" s="99">
        <v>244</v>
      </c>
      <c r="Q148" s="100"/>
      <c r="R148" s="100">
        <v>0</v>
      </c>
      <c r="S148" s="101">
        <v>0</v>
      </c>
      <c r="T148" s="81"/>
      <c r="U148" s="65"/>
      <c r="V148" s="65"/>
    </row>
    <row r="149" spans="1:22" ht="33.75" customHeight="1">
      <c r="A149" s="52"/>
      <c r="B149" s="82"/>
      <c r="C149" s="93"/>
      <c r="D149" s="91"/>
      <c r="E149" s="95"/>
      <c r="F149" s="95"/>
      <c r="G149" s="94"/>
      <c r="H149" s="94"/>
      <c r="I149" s="94"/>
      <c r="J149" s="426" t="s">
        <v>280</v>
      </c>
      <c r="K149" s="414">
        <v>124</v>
      </c>
      <c r="L149" s="415"/>
      <c r="M149" s="416">
        <v>8</v>
      </c>
      <c r="N149" s="416">
        <v>1</v>
      </c>
      <c r="O149" s="427">
        <v>5540495220</v>
      </c>
      <c r="P149" s="428">
        <v>0</v>
      </c>
      <c r="Q149" s="429">
        <f>Q150</f>
        <v>407718.9</v>
      </c>
      <c r="R149" s="429">
        <f>R150</f>
        <v>365000</v>
      </c>
      <c r="S149" s="430">
        <f>S150</f>
        <v>442000</v>
      </c>
      <c r="T149" s="81"/>
      <c r="U149" s="65"/>
      <c r="V149" s="65"/>
    </row>
    <row r="150" spans="1:22" ht="33" customHeight="1">
      <c r="A150" s="52"/>
      <c r="B150" s="82"/>
      <c r="C150" s="93"/>
      <c r="D150" s="91"/>
      <c r="E150" s="95"/>
      <c r="F150" s="95"/>
      <c r="G150" s="94"/>
      <c r="H150" s="94"/>
      <c r="I150" s="94"/>
      <c r="J150" s="95" t="s">
        <v>101</v>
      </c>
      <c r="K150" s="96">
        <v>124</v>
      </c>
      <c r="L150" s="84"/>
      <c r="M150" s="97">
        <v>8</v>
      </c>
      <c r="N150" s="97">
        <v>1</v>
      </c>
      <c r="O150" s="98">
        <v>5540495220</v>
      </c>
      <c r="P150" s="99">
        <v>240</v>
      </c>
      <c r="Q150" s="100">
        <f>Q151+Q152</f>
        <v>407718.9</v>
      </c>
      <c r="R150" s="100">
        <f>R151+R152</f>
        <v>365000</v>
      </c>
      <c r="S150" s="101">
        <f>S151+S152</f>
        <v>442000</v>
      </c>
      <c r="T150" s="81"/>
      <c r="U150" s="65"/>
      <c r="V150" s="65"/>
    </row>
    <row r="151" spans="1:22" ht="15.75" customHeight="1">
      <c r="A151" s="52"/>
      <c r="B151" s="82"/>
      <c r="C151" s="93"/>
      <c r="D151" s="91"/>
      <c r="E151" s="95"/>
      <c r="F151" s="95"/>
      <c r="G151" s="94"/>
      <c r="H151" s="94"/>
      <c r="I151" s="94"/>
      <c r="J151" s="95" t="s">
        <v>137</v>
      </c>
      <c r="K151" s="96">
        <v>124</v>
      </c>
      <c r="L151" s="84"/>
      <c r="M151" s="97">
        <v>8</v>
      </c>
      <c r="N151" s="97">
        <v>1</v>
      </c>
      <c r="O151" s="98">
        <v>5540495220</v>
      </c>
      <c r="P151" s="99">
        <v>244</v>
      </c>
      <c r="Q151" s="100">
        <v>146000</v>
      </c>
      <c r="R151" s="100">
        <v>130000</v>
      </c>
      <c r="S151" s="432">
        <v>130000</v>
      </c>
      <c r="T151" s="81"/>
      <c r="U151" s="65"/>
      <c r="V151" s="65"/>
    </row>
    <row r="152" spans="1:22" ht="17.25" customHeight="1">
      <c r="A152" s="52"/>
      <c r="B152" s="82"/>
      <c r="C152" s="93"/>
      <c r="D152" s="91"/>
      <c r="E152" s="95"/>
      <c r="F152" s="95"/>
      <c r="G152" s="94"/>
      <c r="H152" s="94"/>
      <c r="I152" s="94"/>
      <c r="J152" s="95" t="s">
        <v>233</v>
      </c>
      <c r="K152" s="96">
        <v>124</v>
      </c>
      <c r="L152" s="84">
        <v>801</v>
      </c>
      <c r="M152" s="97">
        <v>8</v>
      </c>
      <c r="N152" s="97">
        <v>1</v>
      </c>
      <c r="O152" s="98">
        <v>5540495220</v>
      </c>
      <c r="P152" s="99">
        <v>247</v>
      </c>
      <c r="Q152" s="100">
        <v>261718.9</v>
      </c>
      <c r="R152" s="100">
        <v>235000</v>
      </c>
      <c r="S152" s="432">
        <v>312000</v>
      </c>
      <c r="T152" s="81"/>
      <c r="U152" s="65"/>
      <c r="V152" s="65"/>
    </row>
    <row r="153" spans="1:22" ht="51" customHeight="1">
      <c r="A153" s="52"/>
      <c r="B153" s="82"/>
      <c r="C153" s="93"/>
      <c r="D153" s="91"/>
      <c r="E153" s="95"/>
      <c r="F153" s="755" t="s">
        <v>316</v>
      </c>
      <c r="G153" s="755"/>
      <c r="H153" s="755"/>
      <c r="I153" s="755"/>
      <c r="J153" s="756"/>
      <c r="K153" s="414">
        <v>124</v>
      </c>
      <c r="L153" s="415">
        <v>801</v>
      </c>
      <c r="M153" s="416">
        <v>8</v>
      </c>
      <c r="N153" s="416">
        <v>1</v>
      </c>
      <c r="O153" s="427" t="s">
        <v>307</v>
      </c>
      <c r="P153" s="428">
        <v>0</v>
      </c>
      <c r="Q153" s="429">
        <f>Q154</f>
        <v>236200</v>
      </c>
      <c r="R153" s="429">
        <f>R154</f>
        <v>0</v>
      </c>
      <c r="S153" s="430">
        <f>S154</f>
        <v>0</v>
      </c>
      <c r="T153" s="81" t="s">
        <v>107</v>
      </c>
      <c r="U153" s="65"/>
      <c r="V153" s="65"/>
    </row>
    <row r="154" spans="1:22" ht="18.75" customHeight="1" thickBot="1">
      <c r="A154" s="52"/>
      <c r="B154" s="114"/>
      <c r="C154" s="115"/>
      <c r="D154" s="116"/>
      <c r="E154" s="117"/>
      <c r="F154" s="118"/>
      <c r="G154" s="749" t="s">
        <v>81</v>
      </c>
      <c r="H154" s="749"/>
      <c r="I154" s="749"/>
      <c r="J154" s="750"/>
      <c r="K154" s="96">
        <v>124</v>
      </c>
      <c r="L154" s="84">
        <v>801</v>
      </c>
      <c r="M154" s="97">
        <v>8</v>
      </c>
      <c r="N154" s="97">
        <v>1</v>
      </c>
      <c r="O154" s="98" t="s">
        <v>307</v>
      </c>
      <c r="P154" s="99">
        <v>540</v>
      </c>
      <c r="Q154" s="100">
        <f>'Прил.7 повыш.з.пл.к '!D12</f>
        <v>236200</v>
      </c>
      <c r="R154" s="100">
        <v>0</v>
      </c>
      <c r="S154" s="101">
        <v>0</v>
      </c>
      <c r="T154" s="81" t="s">
        <v>107</v>
      </c>
      <c r="U154" s="65"/>
      <c r="V154" s="65"/>
    </row>
    <row r="155" spans="1:22" ht="15" customHeight="1" thickBot="1">
      <c r="A155" s="51"/>
      <c r="B155" s="119"/>
      <c r="C155" s="120"/>
      <c r="D155" s="120"/>
      <c r="E155" s="120"/>
      <c r="F155" s="120"/>
      <c r="G155" s="120"/>
      <c r="H155" s="120"/>
      <c r="I155" s="120"/>
      <c r="J155" s="119" t="s">
        <v>118</v>
      </c>
      <c r="K155" s="274"/>
      <c r="L155" s="123">
        <v>0</v>
      </c>
      <c r="M155" s="274"/>
      <c r="N155" s="274"/>
      <c r="O155" s="275"/>
      <c r="P155" s="276"/>
      <c r="Q155" s="277">
        <f>Q10</f>
        <v>7483441.2000000011</v>
      </c>
      <c r="R155" s="277">
        <f>R10+R9</f>
        <v>5369990.2599999998</v>
      </c>
      <c r="S155" s="278">
        <f>S10+S9</f>
        <v>5732171.1099999994</v>
      </c>
      <c r="T155" s="128" t="s">
        <v>107</v>
      </c>
      <c r="U155" s="65"/>
      <c r="V155" s="65"/>
    </row>
    <row r="156" spans="1:22" ht="11.25" customHeight="1">
      <c r="A156" s="51"/>
      <c r="B156" s="129"/>
      <c r="C156" s="129"/>
      <c r="D156" s="129"/>
      <c r="E156" s="129"/>
      <c r="F156" s="129"/>
      <c r="G156" s="129"/>
      <c r="H156" s="129"/>
      <c r="I156" s="129"/>
      <c r="J156" s="129"/>
      <c r="K156" s="128"/>
      <c r="L156" s="128"/>
      <c r="M156" s="128"/>
      <c r="N156" s="128"/>
      <c r="O156" s="130"/>
      <c r="P156" s="130"/>
      <c r="Q156" s="131"/>
      <c r="R156" s="131"/>
      <c r="S156" s="131"/>
      <c r="T156" s="128" t="s">
        <v>107</v>
      </c>
      <c r="U156" s="65"/>
      <c r="V156" s="65"/>
    </row>
    <row r="157" spans="1:22" ht="12.75" customHeight="1">
      <c r="A157" s="51"/>
      <c r="B157" s="55"/>
      <c r="C157" s="55"/>
      <c r="D157" s="55"/>
      <c r="E157" s="55"/>
      <c r="F157" s="55"/>
      <c r="G157" s="55"/>
      <c r="H157" s="55"/>
      <c r="I157" s="55"/>
      <c r="J157" s="55"/>
      <c r="K157" s="56"/>
      <c r="L157" s="56"/>
      <c r="M157" s="56"/>
      <c r="N157" s="56"/>
      <c r="O157" s="57"/>
      <c r="P157" s="57"/>
      <c r="Q157" s="49"/>
      <c r="R157" s="49"/>
      <c r="S157" s="49"/>
      <c r="T157" s="50"/>
    </row>
    <row r="158" spans="1:22" ht="12.75" customHeight="1">
      <c r="A158" s="51"/>
      <c r="B158" s="55"/>
      <c r="C158" s="55"/>
      <c r="D158" s="55"/>
      <c r="E158" s="55"/>
      <c r="F158" s="55"/>
      <c r="G158" s="55"/>
      <c r="H158" s="55"/>
      <c r="I158" s="55" t="s">
        <v>119</v>
      </c>
      <c r="J158" s="55"/>
      <c r="K158" s="56"/>
      <c r="L158" s="56"/>
      <c r="M158" s="56"/>
      <c r="N158" s="56"/>
      <c r="O158" s="57"/>
      <c r="P158" s="57"/>
      <c r="Q158" s="45"/>
      <c r="R158" s="45"/>
      <c r="S158" s="45"/>
    </row>
    <row r="159" spans="1:22" ht="12.75" customHeight="1">
      <c r="A159" s="51"/>
      <c r="B159" s="55"/>
      <c r="C159" s="55"/>
      <c r="D159" s="55"/>
      <c r="E159" s="55"/>
      <c r="F159" s="55"/>
      <c r="G159" s="55"/>
      <c r="H159" s="55"/>
      <c r="I159" s="55"/>
      <c r="J159" s="55"/>
      <c r="K159" s="56"/>
      <c r="L159" s="56"/>
      <c r="M159" s="56"/>
      <c r="N159" s="56"/>
      <c r="O159" s="57"/>
      <c r="P159" s="57"/>
      <c r="Q159" s="45"/>
      <c r="R159" s="45"/>
      <c r="S159" s="45"/>
    </row>
    <row r="160" spans="1:22" ht="12.75" customHeight="1">
      <c r="A160" s="51"/>
      <c r="B160" s="55"/>
      <c r="C160" s="55"/>
      <c r="D160" s="55"/>
      <c r="E160" s="55"/>
      <c r="F160" s="55"/>
      <c r="G160" s="55"/>
      <c r="H160" s="55"/>
      <c r="I160" s="55" t="s">
        <v>119</v>
      </c>
      <c r="J160" s="55"/>
      <c r="K160" s="56"/>
      <c r="L160" s="56"/>
      <c r="M160" s="56"/>
      <c r="N160" s="56"/>
      <c r="O160" s="57"/>
      <c r="P160" s="57"/>
      <c r="Q160" s="45"/>
      <c r="R160" s="45"/>
      <c r="S160" s="45"/>
    </row>
    <row r="161" spans="1:19" ht="12.75" customHeight="1">
      <c r="A161" s="51"/>
      <c r="B161" s="55"/>
      <c r="C161" s="55"/>
      <c r="D161" s="55"/>
      <c r="E161" s="55"/>
      <c r="F161" s="55"/>
      <c r="G161" s="55"/>
      <c r="H161" s="55"/>
      <c r="I161" s="55"/>
      <c r="J161" s="55"/>
      <c r="K161" s="56"/>
      <c r="L161" s="56"/>
      <c r="M161" s="56"/>
      <c r="N161" s="56"/>
      <c r="O161" s="57"/>
      <c r="P161" s="57"/>
      <c r="Q161" s="45"/>
      <c r="R161" s="45"/>
      <c r="S161" s="45"/>
    </row>
    <row r="162" spans="1:19" ht="12.75" customHeight="1">
      <c r="A162" s="51"/>
      <c r="B162" s="55"/>
      <c r="C162" s="55"/>
      <c r="D162" s="55"/>
      <c r="E162" s="55"/>
      <c r="F162" s="55"/>
      <c r="G162" s="55"/>
      <c r="H162" s="55"/>
      <c r="I162" s="55"/>
      <c r="J162" s="55"/>
      <c r="K162" s="56"/>
      <c r="L162" s="56"/>
      <c r="M162" s="56"/>
      <c r="N162" s="56"/>
      <c r="O162" s="57"/>
      <c r="P162" s="57"/>
      <c r="Q162" s="45"/>
      <c r="R162" s="45"/>
      <c r="S162" s="45"/>
    </row>
    <row r="163" spans="1:19" ht="12.75" customHeight="1">
      <c r="A163" s="51"/>
      <c r="B163" s="55"/>
      <c r="C163" s="55"/>
      <c r="D163" s="55"/>
      <c r="E163" s="55"/>
      <c r="F163" s="55"/>
      <c r="G163" s="55"/>
      <c r="H163" s="55"/>
      <c r="I163" s="55"/>
      <c r="J163" s="55"/>
      <c r="K163" s="56"/>
      <c r="L163" s="56"/>
      <c r="M163" s="56"/>
      <c r="N163" s="56"/>
      <c r="O163" s="57"/>
      <c r="P163" s="57"/>
      <c r="Q163" s="45"/>
      <c r="R163" s="45"/>
      <c r="S163" s="45"/>
    </row>
    <row r="164" spans="1:19" ht="12.75" customHeight="1">
      <c r="A164" s="51"/>
      <c r="B164" s="58"/>
      <c r="C164" s="58"/>
      <c r="D164" s="58"/>
      <c r="E164" s="58"/>
      <c r="F164" s="58"/>
      <c r="G164" s="58"/>
      <c r="H164" s="58"/>
      <c r="I164" s="58"/>
      <c r="J164" s="58"/>
      <c r="K164" s="56"/>
      <c r="L164" s="56"/>
      <c r="M164" s="56"/>
      <c r="N164" s="56"/>
      <c r="O164" s="57"/>
      <c r="P164" s="57"/>
    </row>
  </sheetData>
  <mergeCells count="49">
    <mergeCell ref="B6:S6"/>
    <mergeCell ref="B8:J8"/>
    <mergeCell ref="Q1:V4"/>
    <mergeCell ref="B10:J10"/>
    <mergeCell ref="B11:J11"/>
    <mergeCell ref="D12:J12"/>
    <mergeCell ref="E13:J13"/>
    <mergeCell ref="F16:J16"/>
    <mergeCell ref="G19:J19"/>
    <mergeCell ref="D21:J21"/>
    <mergeCell ref="E23:J23"/>
    <mergeCell ref="F24:J24"/>
    <mergeCell ref="G25:J25"/>
    <mergeCell ref="G28:J28"/>
    <mergeCell ref="B68:J68"/>
    <mergeCell ref="D69:J69"/>
    <mergeCell ref="E70:J70"/>
    <mergeCell ref="F72:J72"/>
    <mergeCell ref="G73:J73"/>
    <mergeCell ref="G78:J78"/>
    <mergeCell ref="B79:J79"/>
    <mergeCell ref="D80:J80"/>
    <mergeCell ref="E81:J81"/>
    <mergeCell ref="F83:J83"/>
    <mergeCell ref="G97:J97"/>
    <mergeCell ref="B98:J98"/>
    <mergeCell ref="D100:J100"/>
    <mergeCell ref="G93:J93"/>
    <mergeCell ref="G96:J96"/>
    <mergeCell ref="G95:J95"/>
    <mergeCell ref="G94:J94"/>
    <mergeCell ref="E102:J102"/>
    <mergeCell ref="B125:J125"/>
    <mergeCell ref="D132:J132"/>
    <mergeCell ref="E133:J133"/>
    <mergeCell ref="G109:J109"/>
    <mergeCell ref="F103:J103"/>
    <mergeCell ref="G105:J105"/>
    <mergeCell ref="G108:J108"/>
    <mergeCell ref="G107:J107"/>
    <mergeCell ref="G106:J106"/>
    <mergeCell ref="F135:J135"/>
    <mergeCell ref="G154:J154"/>
    <mergeCell ref="B139:J139"/>
    <mergeCell ref="D140:J140"/>
    <mergeCell ref="E141:J141"/>
    <mergeCell ref="F143:J143"/>
    <mergeCell ref="G145:J145"/>
    <mergeCell ref="F153:J153"/>
  </mergeCells>
  <pageMargins left="0.23622047244094491" right="0.23622047244094491" top="0.74803149606299213" bottom="0.74803149606299213" header="0.31496062992125984" footer="0.31496062992125984"/>
  <pageSetup paperSize="9" scale="48" fitToHeight="3" orientation="portrait" r:id="rId1"/>
  <headerFooter alignWithMargins="0"/>
  <rowBreaks count="2" manualBreakCount="2">
    <brk id="74" max="16383" man="1"/>
    <brk id="1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27"/>
  <sheetViews>
    <sheetView showGridLines="0" view="pageBreakPreview" topLeftCell="J93" zoomScale="110" zoomScaleNormal="110" zoomScaleSheetLayoutView="110" workbookViewId="0">
      <selection activeCell="P1" sqref="P1:R4"/>
    </sheetView>
  </sheetViews>
  <sheetFormatPr defaultRowHeight="15"/>
  <cols>
    <col min="1" max="1" width="1.42578125" style="44" hidden="1" customWidth="1"/>
    <col min="2" max="3" width="0.85546875" style="44" hidden="1" customWidth="1"/>
    <col min="4" max="4" width="0.28515625" style="44" hidden="1" customWidth="1"/>
    <col min="5" max="5" width="0.5703125" style="44" hidden="1" customWidth="1"/>
    <col min="6" max="6" width="0.7109375" style="44" hidden="1" customWidth="1"/>
    <col min="7" max="7" width="0.28515625" style="44" hidden="1" customWidth="1"/>
    <col min="8" max="8" width="0.5703125" style="44" hidden="1" customWidth="1"/>
    <col min="9" max="9" width="0.7109375" style="44" hidden="1" customWidth="1"/>
    <col min="10" max="10" width="84.42578125" style="44" customWidth="1"/>
    <col min="11" max="11" width="14.42578125" style="47" customWidth="1"/>
    <col min="12" max="12" width="0" style="46" hidden="1" customWidth="1"/>
    <col min="13" max="13" width="4.85546875" style="46" customWidth="1"/>
    <col min="14" max="14" width="3.85546875" style="46" customWidth="1"/>
    <col min="15" max="15" width="5.5703125" style="47" customWidth="1"/>
    <col min="16" max="16" width="13.7109375" style="46" customWidth="1"/>
    <col min="17" max="17" width="15" style="46" customWidth="1"/>
    <col min="18" max="18" width="13.85546875" style="46" customWidth="1"/>
    <col min="19" max="19" width="5.42578125" style="46" customWidth="1"/>
    <col min="20" max="20" width="21.28515625" style="46" customWidth="1"/>
    <col min="21" max="21" width="0.28515625" style="46" customWidth="1"/>
    <col min="22" max="16384" width="9.140625" style="46"/>
  </cols>
  <sheetData>
    <row r="1" spans="1:21" ht="15.75" customHeight="1">
      <c r="K1" s="66"/>
      <c r="L1" s="65"/>
      <c r="M1" s="65"/>
      <c r="N1" s="65"/>
      <c r="O1" s="66"/>
      <c r="P1" s="767" t="s">
        <v>358</v>
      </c>
      <c r="Q1" s="767"/>
      <c r="R1" s="767"/>
      <c r="S1" s="472"/>
      <c r="T1" s="472"/>
      <c r="U1" s="472"/>
    </row>
    <row r="2" spans="1:21" ht="15.75" customHeight="1">
      <c r="K2" s="66"/>
      <c r="L2" s="65"/>
      <c r="M2" s="65"/>
      <c r="N2" s="65"/>
      <c r="O2" s="66"/>
      <c r="P2" s="767"/>
      <c r="Q2" s="767"/>
      <c r="R2" s="767"/>
      <c r="S2" s="472"/>
      <c r="T2" s="472"/>
      <c r="U2" s="472"/>
    </row>
    <row r="3" spans="1:21" ht="15.75" customHeight="1">
      <c r="K3" s="66"/>
      <c r="L3" s="65"/>
      <c r="M3" s="65"/>
      <c r="N3" s="65"/>
      <c r="O3" s="66"/>
      <c r="P3" s="767"/>
      <c r="Q3" s="767"/>
      <c r="R3" s="767"/>
      <c r="S3" s="472"/>
      <c r="T3" s="472"/>
      <c r="U3" s="472"/>
    </row>
    <row r="4" spans="1:21" ht="45" customHeight="1">
      <c r="K4" s="66"/>
      <c r="L4" s="65"/>
      <c r="M4" s="65"/>
      <c r="N4" s="65"/>
      <c r="O4" s="66"/>
      <c r="P4" s="767"/>
      <c r="Q4" s="767"/>
      <c r="R4" s="767"/>
      <c r="S4" s="472"/>
      <c r="T4" s="472"/>
      <c r="U4" s="472"/>
    </row>
    <row r="5" spans="1:21" ht="3" customHeight="1">
      <c r="K5" s="66"/>
      <c r="L5" s="65"/>
      <c r="M5" s="65"/>
      <c r="N5" s="65"/>
      <c r="O5" s="66"/>
      <c r="P5" s="65"/>
      <c r="Q5" s="65"/>
      <c r="R5" s="65"/>
      <c r="S5" s="65"/>
      <c r="T5" s="65"/>
      <c r="U5" s="65"/>
    </row>
    <row r="6" spans="1:21" ht="68.25" customHeight="1">
      <c r="B6" s="757" t="s">
        <v>348</v>
      </c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67"/>
      <c r="T6" s="65"/>
      <c r="U6" s="65"/>
    </row>
    <row r="7" spans="1:21" ht="17.25" customHeight="1" thickBot="1">
      <c r="A7" s="48"/>
      <c r="B7" s="68"/>
      <c r="C7" s="69" t="s">
        <v>107</v>
      </c>
      <c r="D7" s="70"/>
      <c r="E7" s="70"/>
      <c r="F7" s="70"/>
      <c r="G7" s="70"/>
      <c r="H7" s="70"/>
      <c r="I7" s="70"/>
      <c r="J7" s="70"/>
      <c r="K7" s="72"/>
      <c r="L7" s="71"/>
      <c r="M7" s="72"/>
      <c r="N7" s="72"/>
      <c r="O7" s="72"/>
      <c r="P7" s="73"/>
      <c r="Q7" s="73"/>
      <c r="R7" s="73" t="s">
        <v>0</v>
      </c>
      <c r="S7" s="73"/>
      <c r="T7" s="65"/>
      <c r="U7" s="65"/>
    </row>
    <row r="8" spans="1:21" ht="18" customHeight="1" thickBot="1">
      <c r="A8" s="51"/>
      <c r="B8" s="758" t="s">
        <v>39</v>
      </c>
      <c r="C8" s="759"/>
      <c r="D8" s="759"/>
      <c r="E8" s="759"/>
      <c r="F8" s="759"/>
      <c r="G8" s="759"/>
      <c r="H8" s="759"/>
      <c r="I8" s="759"/>
      <c r="J8" s="766"/>
      <c r="K8" s="74" t="s">
        <v>172</v>
      </c>
      <c r="L8" s="75" t="s">
        <v>108</v>
      </c>
      <c r="M8" s="75" t="s">
        <v>86</v>
      </c>
      <c r="N8" s="485" t="s">
        <v>87</v>
      </c>
      <c r="O8" s="486" t="s">
        <v>173</v>
      </c>
      <c r="P8" s="487" t="s">
        <v>238</v>
      </c>
      <c r="Q8" s="488" t="s">
        <v>294</v>
      </c>
      <c r="R8" s="489" t="s">
        <v>322</v>
      </c>
      <c r="S8" s="68" t="s">
        <v>107</v>
      </c>
      <c r="T8" s="65"/>
      <c r="U8" s="65"/>
    </row>
    <row r="9" spans="1:21" ht="18" customHeight="1">
      <c r="A9" s="51"/>
      <c r="B9" s="483"/>
      <c r="C9" s="484"/>
      <c r="D9" s="484"/>
      <c r="E9" s="484"/>
      <c r="F9" s="484"/>
      <c r="G9" s="484"/>
      <c r="H9" s="484"/>
      <c r="I9" s="484"/>
      <c r="J9" s="491" t="s">
        <v>329</v>
      </c>
      <c r="K9" s="492" t="s">
        <v>339</v>
      </c>
      <c r="L9" s="490"/>
      <c r="M9" s="492" t="s">
        <v>160</v>
      </c>
      <c r="N9" s="492" t="s">
        <v>160</v>
      </c>
      <c r="O9" s="493" t="s">
        <v>340</v>
      </c>
      <c r="P9" s="494">
        <v>0</v>
      </c>
      <c r="Q9" s="495">
        <f>'Прил 5'!R9</f>
        <v>129250</v>
      </c>
      <c r="R9" s="495">
        <f>'Прил 5'!S9</f>
        <v>276250</v>
      </c>
      <c r="S9" s="68"/>
      <c r="T9" s="65"/>
      <c r="U9" s="65"/>
    </row>
    <row r="10" spans="1:21" ht="54.75" customHeight="1">
      <c r="A10" s="52"/>
      <c r="B10" s="82"/>
      <c r="C10" s="93"/>
      <c r="D10" s="92"/>
      <c r="E10" s="771" t="s">
        <v>277</v>
      </c>
      <c r="F10" s="771"/>
      <c r="G10" s="771"/>
      <c r="H10" s="771"/>
      <c r="I10" s="771"/>
      <c r="J10" s="772"/>
      <c r="K10" s="354">
        <v>5500000000</v>
      </c>
      <c r="L10" s="355">
        <v>102</v>
      </c>
      <c r="M10" s="356">
        <v>0</v>
      </c>
      <c r="N10" s="356">
        <v>0</v>
      </c>
      <c r="O10" s="357">
        <v>0</v>
      </c>
      <c r="P10" s="358">
        <f>P11</f>
        <v>7478441.2000000011</v>
      </c>
      <c r="Q10" s="358">
        <f>Q12+Q21+Q40+Q45+Q62</f>
        <v>5235740.26</v>
      </c>
      <c r="R10" s="359">
        <f>R12+R21+R40+R45+R62</f>
        <v>5450921.1099999994</v>
      </c>
      <c r="S10" s="81" t="s">
        <v>107</v>
      </c>
      <c r="T10" s="65"/>
      <c r="U10" s="65"/>
    </row>
    <row r="11" spans="1:21" ht="23.25" customHeight="1">
      <c r="A11" s="52"/>
      <c r="B11" s="82"/>
      <c r="C11" s="93"/>
      <c r="D11" s="92"/>
      <c r="E11" s="382"/>
      <c r="F11" s="381"/>
      <c r="G11" s="381"/>
      <c r="H11" s="381"/>
      <c r="I11" s="381"/>
      <c r="J11" s="383" t="s">
        <v>282</v>
      </c>
      <c r="K11" s="335">
        <v>5540000000</v>
      </c>
      <c r="L11" s="385"/>
      <c r="M11" s="386">
        <v>0</v>
      </c>
      <c r="N11" s="386">
        <v>0</v>
      </c>
      <c r="O11" s="336">
        <v>0</v>
      </c>
      <c r="P11" s="337">
        <f>P12+P21+P40+P45+P62+P104+P109</f>
        <v>7478441.2000000011</v>
      </c>
      <c r="Q11" s="337">
        <f>Q12+Q21+Q45+Q62</f>
        <v>5206439.5600000005</v>
      </c>
      <c r="R11" s="338">
        <f>R12+R21+R45+R62</f>
        <v>5422320.7599999998</v>
      </c>
      <c r="S11" s="81"/>
      <c r="T11" s="65"/>
      <c r="U11" s="65"/>
    </row>
    <row r="12" spans="1:21" ht="23.25" customHeight="1">
      <c r="A12" s="52"/>
      <c r="B12" s="82"/>
      <c r="C12" s="93"/>
      <c r="D12" s="92"/>
      <c r="E12" s="382"/>
      <c r="F12" s="381"/>
      <c r="G12" s="381"/>
      <c r="H12" s="381"/>
      <c r="I12" s="381"/>
      <c r="J12" s="393" t="s">
        <v>262</v>
      </c>
      <c r="K12" s="323">
        <v>5540000000</v>
      </c>
      <c r="L12" s="394">
        <v>310</v>
      </c>
      <c r="M12" s="322">
        <v>0</v>
      </c>
      <c r="N12" s="322">
        <v>0</v>
      </c>
      <c r="O12" s="324">
        <v>0</v>
      </c>
      <c r="P12" s="325">
        <f>P16+P20</f>
        <v>92000</v>
      </c>
      <c r="Q12" s="325">
        <f>Q16+Q20</f>
        <v>92000</v>
      </c>
      <c r="R12" s="326">
        <f>R16+R20</f>
        <v>92000</v>
      </c>
      <c r="S12" s="81"/>
      <c r="T12" s="65"/>
      <c r="U12" s="65"/>
    </row>
    <row r="13" spans="1:21" ht="33.75" customHeight="1">
      <c r="A13" s="52"/>
      <c r="B13" s="82"/>
      <c r="C13" s="93"/>
      <c r="D13" s="92"/>
      <c r="E13" s="382"/>
      <c r="F13" s="381"/>
      <c r="G13" s="381"/>
      <c r="H13" s="381"/>
      <c r="I13" s="381"/>
      <c r="J13" s="350" t="s">
        <v>140</v>
      </c>
      <c r="K13" s="331">
        <v>5540100000</v>
      </c>
      <c r="L13" s="329"/>
      <c r="M13" s="330">
        <v>0</v>
      </c>
      <c r="N13" s="330">
        <v>0</v>
      </c>
      <c r="O13" s="332">
        <v>0</v>
      </c>
      <c r="P13" s="333">
        <f t="shared" ref="P13:R15" si="0">P14</f>
        <v>2000</v>
      </c>
      <c r="Q13" s="333">
        <f t="shared" si="0"/>
        <v>2000</v>
      </c>
      <c r="R13" s="334">
        <f t="shared" si="0"/>
        <v>2000</v>
      </c>
      <c r="S13" s="81"/>
      <c r="T13" s="65"/>
      <c r="U13" s="65"/>
    </row>
    <row r="14" spans="1:21" ht="23.25" customHeight="1">
      <c r="A14" s="52"/>
      <c r="B14" s="82"/>
      <c r="C14" s="93"/>
      <c r="D14" s="92"/>
      <c r="E14" s="382"/>
      <c r="F14" s="381"/>
      <c r="G14" s="381"/>
      <c r="H14" s="381"/>
      <c r="I14" s="381"/>
      <c r="J14" s="350" t="s">
        <v>224</v>
      </c>
      <c r="K14" s="331">
        <v>5540120040</v>
      </c>
      <c r="L14" s="329"/>
      <c r="M14" s="330">
        <v>3</v>
      </c>
      <c r="N14" s="330">
        <v>14</v>
      </c>
      <c r="O14" s="332">
        <v>0</v>
      </c>
      <c r="P14" s="333">
        <f t="shared" si="0"/>
        <v>2000</v>
      </c>
      <c r="Q14" s="333">
        <f t="shared" si="0"/>
        <v>2000</v>
      </c>
      <c r="R14" s="334">
        <f t="shared" si="0"/>
        <v>2000</v>
      </c>
      <c r="S14" s="81"/>
      <c r="T14" s="65"/>
      <c r="U14" s="65"/>
    </row>
    <row r="15" spans="1:21" ht="23.25" customHeight="1">
      <c r="A15" s="52"/>
      <c r="B15" s="82"/>
      <c r="C15" s="93"/>
      <c r="D15" s="92"/>
      <c r="E15" s="382"/>
      <c r="F15" s="381"/>
      <c r="G15" s="381"/>
      <c r="H15" s="381"/>
      <c r="I15" s="381"/>
      <c r="J15" s="350" t="s">
        <v>139</v>
      </c>
      <c r="K15" s="331">
        <v>5540120040</v>
      </c>
      <c r="L15" s="329"/>
      <c r="M15" s="330">
        <v>3</v>
      </c>
      <c r="N15" s="330">
        <v>14</v>
      </c>
      <c r="O15" s="332">
        <v>0</v>
      </c>
      <c r="P15" s="333">
        <f t="shared" si="0"/>
        <v>2000</v>
      </c>
      <c r="Q15" s="333">
        <f t="shared" si="0"/>
        <v>2000</v>
      </c>
      <c r="R15" s="334">
        <f t="shared" si="0"/>
        <v>2000</v>
      </c>
      <c r="S15" s="81"/>
      <c r="T15" s="65"/>
      <c r="U15" s="65"/>
    </row>
    <row r="16" spans="1:21" ht="34.5" customHeight="1">
      <c r="A16" s="52"/>
      <c r="B16" s="82"/>
      <c r="C16" s="93"/>
      <c r="D16" s="92"/>
      <c r="E16" s="382"/>
      <c r="F16" s="381"/>
      <c r="G16" s="381"/>
      <c r="H16" s="381"/>
      <c r="I16" s="381"/>
      <c r="J16" s="350" t="s">
        <v>101</v>
      </c>
      <c r="K16" s="331">
        <v>5540120040</v>
      </c>
      <c r="L16" s="329"/>
      <c r="M16" s="330">
        <v>3</v>
      </c>
      <c r="N16" s="330">
        <v>14</v>
      </c>
      <c r="O16" s="332">
        <v>240</v>
      </c>
      <c r="P16" s="333">
        <f>'Прил 5'!Q91</f>
        <v>2000</v>
      </c>
      <c r="Q16" s="333">
        <f>'Прил 5'!R92</f>
        <v>2000</v>
      </c>
      <c r="R16" s="334">
        <f>'Прил 5'!S91</f>
        <v>2000</v>
      </c>
      <c r="S16" s="81"/>
      <c r="T16" s="65"/>
      <c r="U16" s="65"/>
    </row>
    <row r="17" spans="1:21" ht="32.25" customHeight="1">
      <c r="A17" s="52"/>
      <c r="B17" s="82"/>
      <c r="C17" s="93"/>
      <c r="D17" s="92"/>
      <c r="E17" s="382"/>
      <c r="F17" s="381"/>
      <c r="G17" s="381"/>
      <c r="H17" s="381"/>
      <c r="I17" s="381"/>
      <c r="J17" s="387" t="s">
        <v>285</v>
      </c>
      <c r="K17" s="335">
        <v>5540195020</v>
      </c>
      <c r="L17" s="385">
        <v>310</v>
      </c>
      <c r="M17" s="386">
        <v>0</v>
      </c>
      <c r="N17" s="386">
        <v>0</v>
      </c>
      <c r="O17" s="336">
        <v>0</v>
      </c>
      <c r="P17" s="337">
        <f t="shared" ref="P17:R19" si="1">P18</f>
        <v>90000</v>
      </c>
      <c r="Q17" s="337">
        <f t="shared" si="1"/>
        <v>90000</v>
      </c>
      <c r="R17" s="338">
        <f t="shared" si="1"/>
        <v>90000</v>
      </c>
      <c r="S17" s="81"/>
      <c r="T17" s="65"/>
      <c r="U17" s="65"/>
    </row>
    <row r="18" spans="1:21" ht="23.25" customHeight="1">
      <c r="A18" s="52"/>
      <c r="B18" s="82"/>
      <c r="C18" s="93"/>
      <c r="D18" s="92"/>
      <c r="E18" s="382"/>
      <c r="F18" s="381"/>
      <c r="G18" s="381"/>
      <c r="H18" s="381"/>
      <c r="I18" s="381"/>
      <c r="J18" s="350" t="s">
        <v>224</v>
      </c>
      <c r="K18" s="331">
        <v>5540195020</v>
      </c>
      <c r="L18" s="329">
        <v>310</v>
      </c>
      <c r="M18" s="330">
        <v>3</v>
      </c>
      <c r="N18" s="330">
        <v>0</v>
      </c>
      <c r="O18" s="332">
        <v>0</v>
      </c>
      <c r="P18" s="333">
        <f t="shared" si="1"/>
        <v>90000</v>
      </c>
      <c r="Q18" s="333">
        <f t="shared" si="1"/>
        <v>90000</v>
      </c>
      <c r="R18" s="334">
        <f t="shared" si="1"/>
        <v>90000</v>
      </c>
      <c r="S18" s="81"/>
      <c r="T18" s="65"/>
      <c r="U18" s="65"/>
    </row>
    <row r="19" spans="1:21" ht="33.75" customHeight="1">
      <c r="A19" s="52"/>
      <c r="B19" s="82"/>
      <c r="C19" s="93"/>
      <c r="D19" s="92"/>
      <c r="E19" s="382"/>
      <c r="F19" s="381"/>
      <c r="G19" s="381"/>
      <c r="H19" s="381"/>
      <c r="I19" s="381"/>
      <c r="J19" s="350" t="s">
        <v>225</v>
      </c>
      <c r="K19" s="98">
        <v>5540195020</v>
      </c>
      <c r="L19" s="84">
        <v>310</v>
      </c>
      <c r="M19" s="97">
        <v>3</v>
      </c>
      <c r="N19" s="97">
        <v>10</v>
      </c>
      <c r="O19" s="99">
        <v>0</v>
      </c>
      <c r="P19" s="333">
        <f t="shared" si="1"/>
        <v>90000</v>
      </c>
      <c r="Q19" s="333">
        <f t="shared" si="1"/>
        <v>90000</v>
      </c>
      <c r="R19" s="334">
        <f t="shared" si="1"/>
        <v>90000</v>
      </c>
      <c r="S19" s="81"/>
      <c r="T19" s="65"/>
      <c r="U19" s="65"/>
    </row>
    <row r="20" spans="1:21" ht="32.25" customHeight="1">
      <c r="A20" s="52"/>
      <c r="B20" s="82"/>
      <c r="C20" s="93"/>
      <c r="D20" s="92"/>
      <c r="E20" s="382"/>
      <c r="F20" s="381"/>
      <c r="G20" s="381"/>
      <c r="H20" s="381"/>
      <c r="I20" s="381"/>
      <c r="J20" s="350" t="s">
        <v>101</v>
      </c>
      <c r="K20" s="98">
        <v>5540195020</v>
      </c>
      <c r="L20" s="84">
        <v>310</v>
      </c>
      <c r="M20" s="97">
        <v>3</v>
      </c>
      <c r="N20" s="97">
        <v>10</v>
      </c>
      <c r="O20" s="99">
        <v>240</v>
      </c>
      <c r="P20" s="333">
        <f>'Прил 5'!Q85</f>
        <v>90000</v>
      </c>
      <c r="Q20" s="333">
        <f>'Прил 5'!R85</f>
        <v>90000</v>
      </c>
      <c r="R20" s="334">
        <f>'Прил 5'!S85</f>
        <v>90000</v>
      </c>
      <c r="S20" s="81"/>
      <c r="T20" s="65"/>
      <c r="U20" s="65"/>
    </row>
    <row r="21" spans="1:21" ht="34.5" customHeight="1">
      <c r="A21" s="52"/>
      <c r="B21" s="82"/>
      <c r="C21" s="93"/>
      <c r="D21" s="92"/>
      <c r="E21" s="382"/>
      <c r="F21" s="381"/>
      <c r="G21" s="381"/>
      <c r="H21" s="381"/>
      <c r="I21" s="381"/>
      <c r="J21" s="393" t="s">
        <v>261</v>
      </c>
      <c r="K21" s="323">
        <v>5540000000</v>
      </c>
      <c r="L21" s="394">
        <v>409</v>
      </c>
      <c r="M21" s="322">
        <v>0</v>
      </c>
      <c r="N21" s="322">
        <v>0</v>
      </c>
      <c r="O21" s="324">
        <v>0</v>
      </c>
      <c r="P21" s="325">
        <f>P22+P26</f>
        <v>2848400</v>
      </c>
      <c r="Q21" s="325">
        <f>Q22+Q26</f>
        <v>848000</v>
      </c>
      <c r="R21" s="326">
        <f>R25</f>
        <v>1124000</v>
      </c>
      <c r="S21" s="81"/>
      <c r="T21" s="65"/>
      <c r="U21" s="65"/>
    </row>
    <row r="22" spans="1:21" ht="33.75" customHeight="1">
      <c r="A22" s="52"/>
      <c r="B22" s="82"/>
      <c r="C22" s="93"/>
      <c r="D22" s="92"/>
      <c r="E22" s="382"/>
      <c r="F22" s="381"/>
      <c r="G22" s="381"/>
      <c r="H22" s="381"/>
      <c r="I22" s="381"/>
      <c r="J22" s="384" t="s">
        <v>286</v>
      </c>
      <c r="K22" s="331">
        <v>5540295280</v>
      </c>
      <c r="L22" s="329">
        <v>409</v>
      </c>
      <c r="M22" s="330">
        <v>0</v>
      </c>
      <c r="N22" s="330">
        <v>0</v>
      </c>
      <c r="O22" s="332">
        <v>0</v>
      </c>
      <c r="P22" s="333">
        <f t="shared" ref="P22:R24" si="2">P23</f>
        <v>750000</v>
      </c>
      <c r="Q22" s="333">
        <f t="shared" si="2"/>
        <v>848000</v>
      </c>
      <c r="R22" s="334">
        <f t="shared" si="2"/>
        <v>1124000</v>
      </c>
      <c r="S22" s="81"/>
      <c r="T22" s="65"/>
      <c r="U22" s="65"/>
    </row>
    <row r="23" spans="1:21" ht="18" customHeight="1">
      <c r="A23" s="52"/>
      <c r="B23" s="82"/>
      <c r="C23" s="93"/>
      <c r="D23" s="92"/>
      <c r="E23" s="382"/>
      <c r="F23" s="381"/>
      <c r="G23" s="381"/>
      <c r="H23" s="381"/>
      <c r="I23" s="381"/>
      <c r="J23" s="384" t="s">
        <v>35</v>
      </c>
      <c r="K23" s="98">
        <v>5540295280</v>
      </c>
      <c r="L23" s="84"/>
      <c r="M23" s="97">
        <v>4</v>
      </c>
      <c r="N23" s="97">
        <v>9</v>
      </c>
      <c r="O23" s="99">
        <v>0</v>
      </c>
      <c r="P23" s="333">
        <f t="shared" si="2"/>
        <v>750000</v>
      </c>
      <c r="Q23" s="333">
        <f t="shared" si="2"/>
        <v>848000</v>
      </c>
      <c r="R23" s="334">
        <f t="shared" si="2"/>
        <v>1124000</v>
      </c>
      <c r="S23" s="81"/>
      <c r="T23" s="65"/>
      <c r="U23" s="65"/>
    </row>
    <row r="24" spans="1:21" ht="19.5" customHeight="1">
      <c r="A24" s="52"/>
      <c r="B24" s="82"/>
      <c r="C24" s="93"/>
      <c r="D24" s="92"/>
      <c r="E24" s="382"/>
      <c r="F24" s="381"/>
      <c r="G24" s="381"/>
      <c r="H24" s="381"/>
      <c r="I24" s="381"/>
      <c r="J24" s="384" t="s">
        <v>38</v>
      </c>
      <c r="K24" s="98">
        <v>5540295280</v>
      </c>
      <c r="L24" s="84"/>
      <c r="M24" s="97">
        <v>4</v>
      </c>
      <c r="N24" s="97">
        <v>9</v>
      </c>
      <c r="O24" s="99">
        <v>0</v>
      </c>
      <c r="P24" s="333">
        <f t="shared" si="2"/>
        <v>750000</v>
      </c>
      <c r="Q24" s="333">
        <f t="shared" si="2"/>
        <v>848000</v>
      </c>
      <c r="R24" s="334">
        <f t="shared" si="2"/>
        <v>1124000</v>
      </c>
      <c r="S24" s="81"/>
      <c r="T24" s="65"/>
      <c r="U24" s="65"/>
    </row>
    <row r="25" spans="1:21" ht="33" customHeight="1">
      <c r="A25" s="52"/>
      <c r="B25" s="82"/>
      <c r="C25" s="93"/>
      <c r="D25" s="92"/>
      <c r="E25" s="382"/>
      <c r="F25" s="381"/>
      <c r="G25" s="381"/>
      <c r="H25" s="381"/>
      <c r="I25" s="381"/>
      <c r="J25" s="384" t="s">
        <v>101</v>
      </c>
      <c r="K25" s="98">
        <v>5540295280</v>
      </c>
      <c r="L25" s="84"/>
      <c r="M25" s="97">
        <v>4</v>
      </c>
      <c r="N25" s="97">
        <v>9</v>
      </c>
      <c r="O25" s="99">
        <v>240</v>
      </c>
      <c r="P25" s="333">
        <f>'Прил 5'!Q104</f>
        <v>750000</v>
      </c>
      <c r="Q25" s="333">
        <f>'Прил 5'!R104</f>
        <v>848000</v>
      </c>
      <c r="R25" s="334">
        <f>'Прил 5'!S104</f>
        <v>1124000</v>
      </c>
      <c r="S25" s="81"/>
      <c r="T25" s="65"/>
      <c r="U25" s="65"/>
    </row>
    <row r="26" spans="1:21" ht="33" customHeight="1">
      <c r="A26" s="52"/>
      <c r="B26" s="82"/>
      <c r="C26" s="93"/>
      <c r="D26" s="92"/>
      <c r="E26" s="470"/>
      <c r="F26" s="469"/>
      <c r="G26" s="469"/>
      <c r="H26" s="469"/>
      <c r="I26" s="469"/>
      <c r="J26" s="471" t="s">
        <v>313</v>
      </c>
      <c r="K26" s="98" t="s">
        <v>312</v>
      </c>
      <c r="L26" s="84"/>
      <c r="M26" s="97">
        <v>4</v>
      </c>
      <c r="N26" s="97">
        <v>9</v>
      </c>
      <c r="O26" s="99">
        <v>240</v>
      </c>
      <c r="P26" s="333">
        <f>'Прил 5'!Q113</f>
        <v>2098400</v>
      </c>
      <c r="Q26" s="333">
        <f>'Прил 5'!R113</f>
        <v>0</v>
      </c>
      <c r="R26" s="334">
        <v>0</v>
      </c>
      <c r="S26" s="81"/>
      <c r="T26" s="65"/>
      <c r="U26" s="65"/>
    </row>
    <row r="27" spans="1:21" ht="0.75" customHeight="1">
      <c r="A27" s="52"/>
      <c r="B27" s="82"/>
      <c r="C27" s="93"/>
      <c r="D27" s="92"/>
      <c r="E27" s="438"/>
      <c r="F27" s="437"/>
      <c r="G27" s="437"/>
      <c r="H27" s="437"/>
      <c r="I27" s="437"/>
      <c r="J27" s="439" t="s">
        <v>293</v>
      </c>
      <c r="K27" s="323">
        <v>6940000000</v>
      </c>
      <c r="L27" s="394"/>
      <c r="M27" s="322">
        <v>0</v>
      </c>
      <c r="N27" s="322">
        <v>0</v>
      </c>
      <c r="O27" s="324">
        <v>0</v>
      </c>
      <c r="P27" s="325">
        <f>P28+P32+P36</f>
        <v>0</v>
      </c>
      <c r="Q27" s="325">
        <v>0</v>
      </c>
      <c r="R27" s="326">
        <v>0</v>
      </c>
      <c r="S27" s="81"/>
      <c r="T27" s="65"/>
      <c r="U27" s="65"/>
    </row>
    <row r="28" spans="1:21" ht="33" hidden="1" customHeight="1">
      <c r="A28" s="52"/>
      <c r="B28" s="82"/>
      <c r="C28" s="93"/>
      <c r="D28" s="92"/>
      <c r="E28" s="438"/>
      <c r="F28" s="437"/>
      <c r="G28" s="437"/>
      <c r="H28" s="437"/>
      <c r="I28" s="437"/>
      <c r="J28" s="95" t="s">
        <v>257</v>
      </c>
      <c r="K28" s="98">
        <v>5540390010</v>
      </c>
      <c r="L28" s="84"/>
      <c r="M28" s="97">
        <v>0</v>
      </c>
      <c r="N28" s="97">
        <v>0</v>
      </c>
      <c r="O28" s="99">
        <v>0</v>
      </c>
      <c r="P28" s="333">
        <f>P29</f>
        <v>0</v>
      </c>
      <c r="Q28" s="333">
        <v>0</v>
      </c>
      <c r="R28" s="334">
        <v>0</v>
      </c>
      <c r="S28" s="81"/>
      <c r="T28" s="65"/>
      <c r="U28" s="65"/>
    </row>
    <row r="29" spans="1:21" ht="18.75" hidden="1" customHeight="1">
      <c r="A29" s="52"/>
      <c r="B29" s="82"/>
      <c r="C29" s="93"/>
      <c r="D29" s="92"/>
      <c r="E29" s="438"/>
      <c r="F29" s="437"/>
      <c r="G29" s="437"/>
      <c r="H29" s="437"/>
      <c r="I29" s="437"/>
      <c r="J29" s="95" t="s">
        <v>30</v>
      </c>
      <c r="K29" s="98">
        <v>5540390010</v>
      </c>
      <c r="L29" s="84"/>
      <c r="M29" s="97">
        <v>4</v>
      </c>
      <c r="N29" s="97">
        <v>0</v>
      </c>
      <c r="O29" s="99">
        <v>0</v>
      </c>
      <c r="P29" s="333">
        <f>P30</f>
        <v>0</v>
      </c>
      <c r="Q29" s="333">
        <v>0</v>
      </c>
      <c r="R29" s="334">
        <v>0</v>
      </c>
      <c r="S29" s="81"/>
      <c r="T29" s="65"/>
      <c r="U29" s="65"/>
    </row>
    <row r="30" spans="1:21" ht="19.5" hidden="1" customHeight="1">
      <c r="A30" s="52"/>
      <c r="B30" s="82"/>
      <c r="C30" s="93"/>
      <c r="D30" s="92"/>
      <c r="E30" s="438"/>
      <c r="F30" s="437"/>
      <c r="G30" s="437"/>
      <c r="H30" s="437"/>
      <c r="I30" s="437"/>
      <c r="J30" s="95" t="s">
        <v>31</v>
      </c>
      <c r="K30" s="98">
        <v>5540390010</v>
      </c>
      <c r="L30" s="84"/>
      <c r="M30" s="97">
        <v>4</v>
      </c>
      <c r="N30" s="97">
        <v>12</v>
      </c>
      <c r="O30" s="99">
        <v>0</v>
      </c>
      <c r="P30" s="333">
        <f>P31</f>
        <v>0</v>
      </c>
      <c r="Q30" s="333">
        <v>0</v>
      </c>
      <c r="R30" s="334">
        <v>0</v>
      </c>
      <c r="S30" s="81"/>
      <c r="T30" s="65"/>
      <c r="U30" s="65"/>
    </row>
    <row r="31" spans="1:21" ht="33" hidden="1" customHeight="1">
      <c r="A31" s="52"/>
      <c r="B31" s="82"/>
      <c r="C31" s="93"/>
      <c r="D31" s="92"/>
      <c r="E31" s="438"/>
      <c r="F31" s="437"/>
      <c r="G31" s="437"/>
      <c r="H31" s="437"/>
      <c r="I31" s="437"/>
      <c r="J31" s="95" t="s">
        <v>101</v>
      </c>
      <c r="K31" s="98">
        <v>5540390010</v>
      </c>
      <c r="L31" s="84"/>
      <c r="M31" s="97">
        <v>4</v>
      </c>
      <c r="N31" s="97">
        <v>12</v>
      </c>
      <c r="O31" s="99">
        <v>240</v>
      </c>
      <c r="P31" s="333">
        <f>'Прил 5'!Q117</f>
        <v>0</v>
      </c>
      <c r="Q31" s="333">
        <v>0</v>
      </c>
      <c r="R31" s="334">
        <v>0</v>
      </c>
      <c r="S31" s="81"/>
      <c r="T31" s="65"/>
      <c r="U31" s="65"/>
    </row>
    <row r="32" spans="1:21" ht="33" hidden="1" customHeight="1">
      <c r="A32" s="52"/>
      <c r="B32" s="82"/>
      <c r="C32" s="93"/>
      <c r="D32" s="92"/>
      <c r="E32" s="438"/>
      <c r="F32" s="437"/>
      <c r="G32" s="437"/>
      <c r="H32" s="437"/>
      <c r="I32" s="437"/>
      <c r="J32" s="95" t="s">
        <v>258</v>
      </c>
      <c r="K32" s="98">
        <v>5540390030</v>
      </c>
      <c r="L32" s="84"/>
      <c r="M32" s="97">
        <v>0</v>
      </c>
      <c r="N32" s="97">
        <v>0</v>
      </c>
      <c r="O32" s="99">
        <v>0</v>
      </c>
      <c r="P32" s="333">
        <f>P35</f>
        <v>0</v>
      </c>
      <c r="Q32" s="333">
        <v>0</v>
      </c>
      <c r="R32" s="334">
        <v>0</v>
      </c>
      <c r="S32" s="81"/>
      <c r="T32" s="65"/>
      <c r="U32" s="65"/>
    </row>
    <row r="33" spans="1:21" ht="19.5" hidden="1" customHeight="1">
      <c r="A33" s="52"/>
      <c r="B33" s="82"/>
      <c r="C33" s="93"/>
      <c r="D33" s="92"/>
      <c r="E33" s="438"/>
      <c r="F33" s="437"/>
      <c r="G33" s="437"/>
      <c r="H33" s="437"/>
      <c r="I33" s="437"/>
      <c r="J33" s="95" t="s">
        <v>30</v>
      </c>
      <c r="K33" s="98">
        <v>5540390030</v>
      </c>
      <c r="L33" s="84"/>
      <c r="M33" s="97">
        <v>4</v>
      </c>
      <c r="N33" s="97">
        <v>0</v>
      </c>
      <c r="O33" s="99">
        <v>0</v>
      </c>
      <c r="P33" s="333">
        <f>P34</f>
        <v>0</v>
      </c>
      <c r="Q33" s="333">
        <v>0</v>
      </c>
      <c r="R33" s="334">
        <v>0</v>
      </c>
      <c r="S33" s="81"/>
      <c r="T33" s="65"/>
      <c r="U33" s="65"/>
    </row>
    <row r="34" spans="1:21" ht="21.75" hidden="1" customHeight="1">
      <c r="A34" s="52"/>
      <c r="B34" s="82"/>
      <c r="C34" s="93"/>
      <c r="D34" s="92"/>
      <c r="E34" s="438"/>
      <c r="F34" s="437"/>
      <c r="G34" s="437"/>
      <c r="H34" s="437"/>
      <c r="I34" s="437"/>
      <c r="J34" s="95" t="s">
        <v>31</v>
      </c>
      <c r="K34" s="98">
        <v>5540390030</v>
      </c>
      <c r="L34" s="84"/>
      <c r="M34" s="97">
        <v>4</v>
      </c>
      <c r="N34" s="97">
        <v>12</v>
      </c>
      <c r="O34" s="99">
        <v>0</v>
      </c>
      <c r="P34" s="333">
        <f>P35</f>
        <v>0</v>
      </c>
      <c r="Q34" s="333">
        <v>0</v>
      </c>
      <c r="R34" s="334">
        <v>0</v>
      </c>
      <c r="S34" s="81"/>
      <c r="T34" s="65"/>
      <c r="U34" s="65"/>
    </row>
    <row r="35" spans="1:21" ht="33" hidden="1" customHeight="1">
      <c r="A35" s="52"/>
      <c r="B35" s="82"/>
      <c r="C35" s="93"/>
      <c r="D35" s="92"/>
      <c r="E35" s="438"/>
      <c r="F35" s="437"/>
      <c r="G35" s="437"/>
      <c r="H35" s="437"/>
      <c r="I35" s="437"/>
      <c r="J35" s="95" t="s">
        <v>101</v>
      </c>
      <c r="K35" s="98">
        <v>5540390030</v>
      </c>
      <c r="L35" s="84"/>
      <c r="M35" s="97">
        <v>4</v>
      </c>
      <c r="N35" s="97">
        <v>12</v>
      </c>
      <c r="O35" s="99">
        <v>240</v>
      </c>
      <c r="P35" s="333">
        <f>'Прил 5'!Q120</f>
        <v>0</v>
      </c>
      <c r="Q35" s="333">
        <v>0</v>
      </c>
      <c r="R35" s="334">
        <v>0</v>
      </c>
      <c r="S35" s="81"/>
      <c r="T35" s="65"/>
      <c r="U35" s="65"/>
    </row>
    <row r="36" spans="1:21" ht="33" hidden="1" customHeight="1">
      <c r="A36" s="52"/>
      <c r="B36" s="82"/>
      <c r="C36" s="93"/>
      <c r="D36" s="92"/>
      <c r="E36" s="438"/>
      <c r="F36" s="437"/>
      <c r="G36" s="437"/>
      <c r="H36" s="437"/>
      <c r="I36" s="437"/>
      <c r="J36" s="95" t="s">
        <v>259</v>
      </c>
      <c r="K36" s="98">
        <v>5540390050</v>
      </c>
      <c r="L36" s="84"/>
      <c r="M36" s="97">
        <v>0</v>
      </c>
      <c r="N36" s="97">
        <v>0</v>
      </c>
      <c r="O36" s="99">
        <v>0</v>
      </c>
      <c r="P36" s="333">
        <f>P39</f>
        <v>0</v>
      </c>
      <c r="Q36" s="333">
        <v>0</v>
      </c>
      <c r="R36" s="334">
        <v>0</v>
      </c>
      <c r="S36" s="81"/>
      <c r="T36" s="65"/>
      <c r="U36" s="65"/>
    </row>
    <row r="37" spans="1:21" ht="18" hidden="1" customHeight="1">
      <c r="A37" s="52"/>
      <c r="B37" s="82"/>
      <c r="C37" s="93"/>
      <c r="D37" s="92"/>
      <c r="E37" s="438"/>
      <c r="F37" s="437"/>
      <c r="G37" s="437"/>
      <c r="H37" s="437"/>
      <c r="I37" s="437"/>
      <c r="J37" s="95" t="s">
        <v>30</v>
      </c>
      <c r="K37" s="331">
        <v>5540390050</v>
      </c>
      <c r="L37" s="84"/>
      <c r="M37" s="97">
        <v>4</v>
      </c>
      <c r="N37" s="97">
        <v>0</v>
      </c>
      <c r="O37" s="99">
        <v>0</v>
      </c>
      <c r="P37" s="333">
        <f>P38</f>
        <v>0</v>
      </c>
      <c r="Q37" s="333">
        <v>0</v>
      </c>
      <c r="R37" s="334">
        <v>0</v>
      </c>
      <c r="S37" s="81"/>
      <c r="T37" s="65"/>
      <c r="U37" s="65"/>
    </row>
    <row r="38" spans="1:21" ht="19.5" hidden="1" customHeight="1">
      <c r="A38" s="52"/>
      <c r="B38" s="82"/>
      <c r="C38" s="93"/>
      <c r="D38" s="92"/>
      <c r="E38" s="438"/>
      <c r="F38" s="437"/>
      <c r="G38" s="437"/>
      <c r="H38" s="437"/>
      <c r="I38" s="437"/>
      <c r="J38" s="95" t="s">
        <v>31</v>
      </c>
      <c r="K38" s="331">
        <v>5540390050</v>
      </c>
      <c r="L38" s="84"/>
      <c r="M38" s="97">
        <v>4</v>
      </c>
      <c r="N38" s="97">
        <v>12</v>
      </c>
      <c r="O38" s="99">
        <v>0</v>
      </c>
      <c r="P38" s="333">
        <f>P39</f>
        <v>0</v>
      </c>
      <c r="Q38" s="333">
        <v>0</v>
      </c>
      <c r="R38" s="334">
        <v>0</v>
      </c>
      <c r="S38" s="81"/>
      <c r="T38" s="65"/>
      <c r="U38" s="65"/>
    </row>
    <row r="39" spans="1:21" ht="33" hidden="1" customHeight="1">
      <c r="A39" s="52"/>
      <c r="B39" s="82"/>
      <c r="C39" s="93"/>
      <c r="D39" s="92"/>
      <c r="E39" s="438"/>
      <c r="F39" s="437"/>
      <c r="G39" s="437"/>
      <c r="H39" s="437"/>
      <c r="I39" s="437"/>
      <c r="J39" s="95" t="s">
        <v>101</v>
      </c>
      <c r="K39" s="98">
        <v>5540390050</v>
      </c>
      <c r="L39" s="84"/>
      <c r="M39" s="97">
        <v>4</v>
      </c>
      <c r="N39" s="97">
        <v>12</v>
      </c>
      <c r="O39" s="99">
        <v>240</v>
      </c>
      <c r="P39" s="333">
        <f>'Прил 5'!Q123</f>
        <v>0</v>
      </c>
      <c r="Q39" s="333">
        <v>0</v>
      </c>
      <c r="R39" s="334">
        <v>0</v>
      </c>
      <c r="S39" s="81"/>
      <c r="T39" s="65"/>
      <c r="U39" s="65"/>
    </row>
    <row r="40" spans="1:21" ht="31.5" customHeight="1">
      <c r="A40" s="52"/>
      <c r="B40" s="82"/>
      <c r="C40" s="93"/>
      <c r="D40" s="92"/>
      <c r="E40" s="382"/>
      <c r="F40" s="381"/>
      <c r="G40" s="381"/>
      <c r="H40" s="381"/>
      <c r="I40" s="381"/>
      <c r="J40" s="393" t="s">
        <v>271</v>
      </c>
      <c r="K40" s="318">
        <v>5540000000</v>
      </c>
      <c r="L40" s="316">
        <v>503</v>
      </c>
      <c r="M40" s="317">
        <v>0</v>
      </c>
      <c r="N40" s="317">
        <v>0</v>
      </c>
      <c r="O40" s="319">
        <v>0</v>
      </c>
      <c r="P40" s="325">
        <f>P41</f>
        <v>28409</v>
      </c>
      <c r="Q40" s="325">
        <f>Q41</f>
        <v>29300.7</v>
      </c>
      <c r="R40" s="326">
        <f>R41</f>
        <v>28600.35</v>
      </c>
      <c r="S40" s="81"/>
      <c r="T40" s="65"/>
      <c r="U40" s="65"/>
    </row>
    <row r="41" spans="1:21" ht="31.5" customHeight="1">
      <c r="A41" s="52"/>
      <c r="B41" s="82"/>
      <c r="C41" s="93"/>
      <c r="D41" s="92"/>
      <c r="E41" s="382"/>
      <c r="F41" s="381"/>
      <c r="G41" s="381"/>
      <c r="H41" s="381"/>
      <c r="I41" s="381"/>
      <c r="J41" s="95" t="s">
        <v>287</v>
      </c>
      <c r="K41" s="98">
        <v>5540395310</v>
      </c>
      <c r="L41" s="84">
        <v>503</v>
      </c>
      <c r="M41" s="97">
        <v>0</v>
      </c>
      <c r="N41" s="97">
        <v>0</v>
      </c>
      <c r="O41" s="99">
        <v>0</v>
      </c>
      <c r="P41" s="100">
        <f t="shared" ref="P41:R43" si="3">P42</f>
        <v>28409</v>
      </c>
      <c r="Q41" s="100">
        <f t="shared" si="3"/>
        <v>29300.7</v>
      </c>
      <c r="R41" s="101">
        <f t="shared" si="3"/>
        <v>28600.35</v>
      </c>
      <c r="S41" s="81"/>
      <c r="T41" s="65"/>
      <c r="U41" s="65"/>
    </row>
    <row r="42" spans="1:21" ht="23.25" customHeight="1">
      <c r="A42" s="52"/>
      <c r="B42" s="82"/>
      <c r="C42" s="93"/>
      <c r="D42" s="92"/>
      <c r="E42" s="382"/>
      <c r="F42" s="381"/>
      <c r="G42" s="381"/>
      <c r="H42" s="381"/>
      <c r="I42" s="381"/>
      <c r="J42" s="350" t="s">
        <v>30</v>
      </c>
      <c r="K42" s="98">
        <v>5540395310</v>
      </c>
      <c r="L42" s="84">
        <v>503</v>
      </c>
      <c r="M42" s="97">
        <v>5</v>
      </c>
      <c r="N42" s="97">
        <v>0</v>
      </c>
      <c r="O42" s="99">
        <v>0</v>
      </c>
      <c r="P42" s="333">
        <f t="shared" si="3"/>
        <v>28409</v>
      </c>
      <c r="Q42" s="333">
        <f t="shared" si="3"/>
        <v>29300.7</v>
      </c>
      <c r="R42" s="334">
        <f t="shared" si="3"/>
        <v>28600.35</v>
      </c>
      <c r="S42" s="81"/>
      <c r="T42" s="65"/>
      <c r="U42" s="65"/>
    </row>
    <row r="43" spans="1:21" ht="19.5" customHeight="1">
      <c r="A43" s="52"/>
      <c r="B43" s="82"/>
      <c r="C43" s="93"/>
      <c r="D43" s="92"/>
      <c r="E43" s="382"/>
      <c r="F43" s="381"/>
      <c r="G43" s="381"/>
      <c r="H43" s="381"/>
      <c r="I43" s="381"/>
      <c r="J43" s="95" t="s">
        <v>31</v>
      </c>
      <c r="K43" s="98">
        <v>5540395310</v>
      </c>
      <c r="L43" s="84">
        <v>503</v>
      </c>
      <c r="M43" s="97">
        <v>5</v>
      </c>
      <c r="N43" s="97">
        <v>3</v>
      </c>
      <c r="O43" s="99">
        <v>0</v>
      </c>
      <c r="P43" s="333">
        <f t="shared" si="3"/>
        <v>28409</v>
      </c>
      <c r="Q43" s="333">
        <f t="shared" si="3"/>
        <v>29300.7</v>
      </c>
      <c r="R43" s="334">
        <f t="shared" si="3"/>
        <v>28600.35</v>
      </c>
      <c r="S43" s="81"/>
      <c r="T43" s="65"/>
      <c r="U43" s="65"/>
    </row>
    <row r="44" spans="1:21" ht="33" customHeight="1">
      <c r="A44" s="52"/>
      <c r="B44" s="82"/>
      <c r="C44" s="93"/>
      <c r="D44" s="92"/>
      <c r="E44" s="382"/>
      <c r="F44" s="381"/>
      <c r="G44" s="381"/>
      <c r="H44" s="381"/>
      <c r="I44" s="381"/>
      <c r="J44" s="95" t="s">
        <v>101</v>
      </c>
      <c r="K44" s="98">
        <v>5540395310</v>
      </c>
      <c r="L44" s="84"/>
      <c r="M44" s="97">
        <v>5</v>
      </c>
      <c r="N44" s="97">
        <v>3</v>
      </c>
      <c r="O44" s="99">
        <v>240</v>
      </c>
      <c r="P44" s="333">
        <f>'Прил 5'!Q137</f>
        <v>28409</v>
      </c>
      <c r="Q44" s="333">
        <f>'Прил 5'!R137</f>
        <v>29300.7</v>
      </c>
      <c r="R44" s="334">
        <f>'Прил 5'!S137</f>
        <v>28600.35</v>
      </c>
      <c r="S44" s="81"/>
      <c r="T44" s="65"/>
      <c r="U44" s="65"/>
    </row>
    <row r="45" spans="1:21" ht="33" customHeight="1">
      <c r="A45" s="52"/>
      <c r="B45" s="82"/>
      <c r="C45" s="93"/>
      <c r="D45" s="92"/>
      <c r="E45" s="382"/>
      <c r="F45" s="381"/>
      <c r="G45" s="381"/>
      <c r="H45" s="381"/>
      <c r="I45" s="381"/>
      <c r="J45" s="393" t="s">
        <v>260</v>
      </c>
      <c r="K45" s="318">
        <v>5540000000</v>
      </c>
      <c r="L45" s="316">
        <v>801</v>
      </c>
      <c r="M45" s="317">
        <v>0</v>
      </c>
      <c r="N45" s="317">
        <v>0</v>
      </c>
      <c r="O45" s="319">
        <v>0</v>
      </c>
      <c r="P45" s="325">
        <f>P46+P50+P54+P58</f>
        <v>1661918.9</v>
      </c>
      <c r="Q45" s="325">
        <f>Q46+Q50+Q54+Q58</f>
        <v>1619200</v>
      </c>
      <c r="R45" s="326">
        <f>R46+R50+R54+R58</f>
        <v>1696200</v>
      </c>
      <c r="S45" s="81"/>
      <c r="T45" s="65"/>
      <c r="U45" s="65"/>
    </row>
    <row r="46" spans="1:21" ht="64.5" customHeight="1">
      <c r="A46" s="52"/>
      <c r="B46" s="82"/>
      <c r="C46" s="93"/>
      <c r="D46" s="92"/>
      <c r="E46" s="382"/>
      <c r="F46" s="381"/>
      <c r="G46" s="381"/>
      <c r="H46" s="381"/>
      <c r="I46" s="381"/>
      <c r="J46" s="350" t="s">
        <v>315</v>
      </c>
      <c r="K46" s="98" t="s">
        <v>308</v>
      </c>
      <c r="L46" s="329">
        <v>801</v>
      </c>
      <c r="M46" s="330">
        <v>0</v>
      </c>
      <c r="N46" s="330">
        <v>0</v>
      </c>
      <c r="O46" s="332">
        <v>0</v>
      </c>
      <c r="P46" s="333">
        <f>P49</f>
        <v>1018000</v>
      </c>
      <c r="Q46" s="333">
        <f>Q49</f>
        <v>1254200</v>
      </c>
      <c r="R46" s="334">
        <f>R49</f>
        <v>1254200</v>
      </c>
      <c r="S46" s="81"/>
      <c r="T46" s="65"/>
      <c r="U46" s="65"/>
    </row>
    <row r="47" spans="1:21" ht="23.25" customHeight="1">
      <c r="A47" s="52"/>
      <c r="B47" s="82"/>
      <c r="C47" s="93"/>
      <c r="D47" s="92"/>
      <c r="E47" s="382"/>
      <c r="F47" s="381"/>
      <c r="G47" s="381"/>
      <c r="H47" s="381"/>
      <c r="I47" s="381"/>
      <c r="J47" s="350" t="s">
        <v>120</v>
      </c>
      <c r="K47" s="98" t="s">
        <v>308</v>
      </c>
      <c r="L47" s="84">
        <v>801</v>
      </c>
      <c r="M47" s="97">
        <v>8</v>
      </c>
      <c r="N47" s="97">
        <v>0</v>
      </c>
      <c r="O47" s="99">
        <v>0</v>
      </c>
      <c r="P47" s="333">
        <f t="shared" ref="P47:R48" si="4">P48</f>
        <v>1018000</v>
      </c>
      <c r="Q47" s="333">
        <f t="shared" si="4"/>
        <v>1254200</v>
      </c>
      <c r="R47" s="334">
        <f t="shared" si="4"/>
        <v>1254200</v>
      </c>
      <c r="S47" s="81"/>
      <c r="T47" s="65"/>
      <c r="U47" s="65"/>
    </row>
    <row r="48" spans="1:21" ht="23.25" customHeight="1">
      <c r="A48" s="52"/>
      <c r="B48" s="82"/>
      <c r="C48" s="93"/>
      <c r="D48" s="92"/>
      <c r="E48" s="382"/>
      <c r="F48" s="381"/>
      <c r="G48" s="381"/>
      <c r="H48" s="381"/>
      <c r="I48" s="381"/>
      <c r="J48" s="350" t="s">
        <v>32</v>
      </c>
      <c r="K48" s="98" t="s">
        <v>308</v>
      </c>
      <c r="L48" s="84">
        <v>801</v>
      </c>
      <c r="M48" s="97">
        <v>8</v>
      </c>
      <c r="N48" s="97">
        <v>1</v>
      </c>
      <c r="O48" s="99">
        <v>0</v>
      </c>
      <c r="P48" s="333">
        <f t="shared" si="4"/>
        <v>1018000</v>
      </c>
      <c r="Q48" s="333">
        <f t="shared" si="4"/>
        <v>1254200</v>
      </c>
      <c r="R48" s="334">
        <f t="shared" si="4"/>
        <v>1254200</v>
      </c>
      <c r="S48" s="81"/>
      <c r="T48" s="65"/>
      <c r="U48" s="65"/>
    </row>
    <row r="49" spans="1:21" ht="19.5" customHeight="1">
      <c r="A49" s="52"/>
      <c r="B49" s="82"/>
      <c r="C49" s="93"/>
      <c r="D49" s="92"/>
      <c r="E49" s="382"/>
      <c r="F49" s="381"/>
      <c r="G49" s="381"/>
      <c r="H49" s="381"/>
      <c r="I49" s="381"/>
      <c r="J49" s="350" t="s">
        <v>81</v>
      </c>
      <c r="K49" s="98" t="s">
        <v>308</v>
      </c>
      <c r="L49" s="84">
        <v>801</v>
      </c>
      <c r="M49" s="97">
        <v>8</v>
      </c>
      <c r="N49" s="97">
        <v>1</v>
      </c>
      <c r="O49" s="99">
        <v>540</v>
      </c>
      <c r="P49" s="333">
        <f>'Прил 5'!Q145</f>
        <v>1018000</v>
      </c>
      <c r="Q49" s="333">
        <f>'Прил 5'!R145</f>
        <v>1254200</v>
      </c>
      <c r="R49" s="334">
        <f>'Прил 5'!S145</f>
        <v>1254200</v>
      </c>
      <c r="S49" s="81"/>
      <c r="T49" s="65"/>
      <c r="U49" s="65"/>
    </row>
    <row r="50" spans="1:21" ht="0.75" customHeight="1">
      <c r="A50" s="52"/>
      <c r="B50" s="82"/>
      <c r="C50" s="93"/>
      <c r="D50" s="92"/>
      <c r="E50" s="382"/>
      <c r="F50" s="381"/>
      <c r="G50" s="381"/>
      <c r="H50" s="381"/>
      <c r="I50" s="381"/>
      <c r="J50" s="350" t="s">
        <v>270</v>
      </c>
      <c r="K50" s="331">
        <v>5540495110</v>
      </c>
      <c r="L50" s="329"/>
      <c r="M50" s="330">
        <v>0</v>
      </c>
      <c r="N50" s="330">
        <v>0</v>
      </c>
      <c r="O50" s="332">
        <v>0</v>
      </c>
      <c r="P50" s="333">
        <f>P53</f>
        <v>0</v>
      </c>
      <c r="Q50" s="333">
        <f>Q53</f>
        <v>0</v>
      </c>
      <c r="R50" s="334">
        <f>R53</f>
        <v>0</v>
      </c>
      <c r="S50" s="81"/>
      <c r="T50" s="65"/>
      <c r="U50" s="65"/>
    </row>
    <row r="51" spans="1:21" ht="23.25" hidden="1" customHeight="1">
      <c r="A51" s="52"/>
      <c r="B51" s="82"/>
      <c r="C51" s="93"/>
      <c r="D51" s="92"/>
      <c r="E51" s="382"/>
      <c r="F51" s="381"/>
      <c r="G51" s="381"/>
      <c r="H51" s="381"/>
      <c r="I51" s="381"/>
      <c r="J51" s="95" t="s">
        <v>120</v>
      </c>
      <c r="K51" s="98">
        <v>5540495110</v>
      </c>
      <c r="L51" s="84"/>
      <c r="M51" s="330">
        <v>8</v>
      </c>
      <c r="N51" s="330">
        <v>0</v>
      </c>
      <c r="O51" s="332">
        <v>0</v>
      </c>
      <c r="P51" s="333">
        <f t="shared" ref="P51:R52" si="5">P52</f>
        <v>0</v>
      </c>
      <c r="Q51" s="333">
        <f t="shared" si="5"/>
        <v>0</v>
      </c>
      <c r="R51" s="334">
        <f t="shared" si="5"/>
        <v>0</v>
      </c>
      <c r="S51" s="81"/>
      <c r="T51" s="65"/>
      <c r="U51" s="65"/>
    </row>
    <row r="52" spans="1:21" ht="23.25" hidden="1" customHeight="1">
      <c r="A52" s="52"/>
      <c r="B52" s="82"/>
      <c r="C52" s="93"/>
      <c r="D52" s="92"/>
      <c r="E52" s="382"/>
      <c r="F52" s="381"/>
      <c r="G52" s="381"/>
      <c r="H52" s="381"/>
      <c r="I52" s="381"/>
      <c r="J52" s="95" t="s">
        <v>32</v>
      </c>
      <c r="K52" s="98">
        <v>5540495110</v>
      </c>
      <c r="L52" s="84"/>
      <c r="M52" s="330">
        <v>8</v>
      </c>
      <c r="N52" s="330">
        <v>1</v>
      </c>
      <c r="O52" s="332">
        <v>0</v>
      </c>
      <c r="P52" s="333">
        <f t="shared" si="5"/>
        <v>0</v>
      </c>
      <c r="Q52" s="333">
        <f t="shared" si="5"/>
        <v>0</v>
      </c>
      <c r="R52" s="334">
        <f t="shared" si="5"/>
        <v>0</v>
      </c>
      <c r="S52" s="81"/>
      <c r="T52" s="65"/>
      <c r="U52" s="65"/>
    </row>
    <row r="53" spans="1:21" ht="33" hidden="1" customHeight="1">
      <c r="A53" s="52"/>
      <c r="B53" s="82"/>
      <c r="C53" s="93"/>
      <c r="D53" s="92"/>
      <c r="E53" s="382"/>
      <c r="F53" s="381"/>
      <c r="G53" s="381"/>
      <c r="H53" s="381"/>
      <c r="I53" s="381"/>
      <c r="J53" s="95" t="s">
        <v>101</v>
      </c>
      <c r="K53" s="98">
        <v>5540495110</v>
      </c>
      <c r="L53" s="84"/>
      <c r="M53" s="97">
        <v>8</v>
      </c>
      <c r="N53" s="97">
        <v>1</v>
      </c>
      <c r="O53" s="99">
        <v>240</v>
      </c>
      <c r="P53" s="333">
        <f>'Прил 5'!Q147</f>
        <v>0</v>
      </c>
      <c r="Q53" s="333">
        <f>'Прил 5'!R147</f>
        <v>0</v>
      </c>
      <c r="R53" s="334">
        <f>'Прил 5'!S147</f>
        <v>0</v>
      </c>
      <c r="S53" s="81"/>
      <c r="T53" s="65"/>
      <c r="U53" s="65"/>
    </row>
    <row r="54" spans="1:21" ht="34.5" customHeight="1">
      <c r="A54" s="52"/>
      <c r="B54" s="82"/>
      <c r="C54" s="93"/>
      <c r="D54" s="92"/>
      <c r="E54" s="382"/>
      <c r="F54" s="381"/>
      <c r="G54" s="381"/>
      <c r="H54" s="381"/>
      <c r="I54" s="381"/>
      <c r="J54" s="350" t="s">
        <v>280</v>
      </c>
      <c r="K54" s="331">
        <v>5540095220</v>
      </c>
      <c r="L54" s="329">
        <v>801</v>
      </c>
      <c r="M54" s="330">
        <v>0</v>
      </c>
      <c r="N54" s="330">
        <v>0</v>
      </c>
      <c r="O54" s="332">
        <v>0</v>
      </c>
      <c r="P54" s="333">
        <f>P57</f>
        <v>407718.9</v>
      </c>
      <c r="Q54" s="333">
        <f>Q57</f>
        <v>365000</v>
      </c>
      <c r="R54" s="334">
        <f>R57</f>
        <v>442000</v>
      </c>
      <c r="S54" s="81"/>
      <c r="T54" s="65"/>
      <c r="U54" s="65"/>
    </row>
    <row r="55" spans="1:21" ht="23.25" customHeight="1">
      <c r="A55" s="52"/>
      <c r="B55" s="82"/>
      <c r="C55" s="93"/>
      <c r="D55" s="92"/>
      <c r="E55" s="382"/>
      <c r="F55" s="381"/>
      <c r="G55" s="381"/>
      <c r="H55" s="381"/>
      <c r="I55" s="381"/>
      <c r="J55" s="95" t="s">
        <v>120</v>
      </c>
      <c r="K55" s="331">
        <v>5540095220</v>
      </c>
      <c r="L55" s="329"/>
      <c r="M55" s="330">
        <v>8</v>
      </c>
      <c r="N55" s="330">
        <v>0</v>
      </c>
      <c r="O55" s="332">
        <v>0</v>
      </c>
      <c r="P55" s="333">
        <f t="shared" ref="P55:R56" si="6">P56</f>
        <v>407718.9</v>
      </c>
      <c r="Q55" s="333">
        <f t="shared" si="6"/>
        <v>365000</v>
      </c>
      <c r="R55" s="334">
        <f t="shared" si="6"/>
        <v>442000</v>
      </c>
      <c r="S55" s="81"/>
      <c r="T55" s="65"/>
      <c r="U55" s="65"/>
    </row>
    <row r="56" spans="1:21" ht="23.25" customHeight="1">
      <c r="A56" s="52"/>
      <c r="B56" s="82"/>
      <c r="C56" s="93"/>
      <c r="D56" s="92"/>
      <c r="E56" s="382"/>
      <c r="F56" s="381"/>
      <c r="G56" s="381"/>
      <c r="H56" s="381"/>
      <c r="I56" s="381"/>
      <c r="J56" s="95" t="s">
        <v>32</v>
      </c>
      <c r="K56" s="331">
        <v>5540095220</v>
      </c>
      <c r="L56" s="329"/>
      <c r="M56" s="330">
        <v>8</v>
      </c>
      <c r="N56" s="330">
        <v>1</v>
      </c>
      <c r="O56" s="332">
        <v>0</v>
      </c>
      <c r="P56" s="333">
        <f t="shared" si="6"/>
        <v>407718.9</v>
      </c>
      <c r="Q56" s="333">
        <f t="shared" si="6"/>
        <v>365000</v>
      </c>
      <c r="R56" s="334">
        <f t="shared" si="6"/>
        <v>442000</v>
      </c>
      <c r="S56" s="81"/>
      <c r="T56" s="65"/>
      <c r="U56" s="65"/>
    </row>
    <row r="57" spans="1:21" ht="31.5" customHeight="1">
      <c r="A57" s="52"/>
      <c r="B57" s="82"/>
      <c r="C57" s="93"/>
      <c r="D57" s="92"/>
      <c r="E57" s="382"/>
      <c r="F57" s="381"/>
      <c r="G57" s="381"/>
      <c r="H57" s="381"/>
      <c r="I57" s="381"/>
      <c r="J57" s="95" t="s">
        <v>101</v>
      </c>
      <c r="K57" s="331">
        <v>5540095220</v>
      </c>
      <c r="L57" s="329"/>
      <c r="M57" s="330">
        <v>8</v>
      </c>
      <c r="N57" s="330">
        <v>1</v>
      </c>
      <c r="O57" s="332">
        <v>240</v>
      </c>
      <c r="P57" s="333">
        <f>'Прил 5'!Q150</f>
        <v>407718.9</v>
      </c>
      <c r="Q57" s="333">
        <f>'Прил 5'!R150</f>
        <v>365000</v>
      </c>
      <c r="R57" s="334">
        <f>'Прил 5'!S150</f>
        <v>442000</v>
      </c>
      <c r="S57" s="81"/>
      <c r="T57" s="65"/>
      <c r="U57" s="65"/>
    </row>
    <row r="58" spans="1:21" ht="50.25" customHeight="1">
      <c r="A58" s="52"/>
      <c r="B58" s="82"/>
      <c r="C58" s="93"/>
      <c r="D58" s="92"/>
      <c r="E58" s="382"/>
      <c r="F58" s="381"/>
      <c r="G58" s="381"/>
      <c r="H58" s="381"/>
      <c r="I58" s="381"/>
      <c r="J58" s="350" t="s">
        <v>316</v>
      </c>
      <c r="K58" s="98" t="s">
        <v>307</v>
      </c>
      <c r="L58" s="329"/>
      <c r="M58" s="330">
        <v>0</v>
      </c>
      <c r="N58" s="330">
        <v>0</v>
      </c>
      <c r="O58" s="332">
        <v>0</v>
      </c>
      <c r="P58" s="333">
        <f>P61</f>
        <v>236200</v>
      </c>
      <c r="Q58" s="333">
        <f>Q61</f>
        <v>0</v>
      </c>
      <c r="R58" s="334">
        <f>R61</f>
        <v>0</v>
      </c>
      <c r="S58" s="81"/>
      <c r="T58" s="65"/>
      <c r="U58" s="65"/>
    </row>
    <row r="59" spans="1:21" ht="23.25" customHeight="1">
      <c r="A59" s="52"/>
      <c r="B59" s="82"/>
      <c r="C59" s="93"/>
      <c r="D59" s="92"/>
      <c r="E59" s="382"/>
      <c r="F59" s="381"/>
      <c r="G59" s="381"/>
      <c r="H59" s="381"/>
      <c r="I59" s="381"/>
      <c r="J59" s="95" t="s">
        <v>120</v>
      </c>
      <c r="K59" s="98" t="s">
        <v>307</v>
      </c>
      <c r="L59" s="84">
        <v>801</v>
      </c>
      <c r="M59" s="97">
        <v>8</v>
      </c>
      <c r="N59" s="97">
        <v>0</v>
      </c>
      <c r="O59" s="99">
        <v>0</v>
      </c>
      <c r="P59" s="333">
        <f t="shared" ref="P59:R60" si="7">P60</f>
        <v>236200</v>
      </c>
      <c r="Q59" s="333">
        <f t="shared" si="7"/>
        <v>0</v>
      </c>
      <c r="R59" s="334">
        <f t="shared" si="7"/>
        <v>0</v>
      </c>
      <c r="S59" s="81"/>
      <c r="T59" s="65"/>
      <c r="U59" s="65"/>
    </row>
    <row r="60" spans="1:21" ht="19.5" customHeight="1">
      <c r="A60" s="52"/>
      <c r="B60" s="82"/>
      <c r="C60" s="93"/>
      <c r="D60" s="92"/>
      <c r="E60" s="382"/>
      <c r="F60" s="381"/>
      <c r="G60" s="381"/>
      <c r="H60" s="381"/>
      <c r="I60" s="381"/>
      <c r="J60" s="95" t="s">
        <v>32</v>
      </c>
      <c r="K60" s="98" t="s">
        <v>307</v>
      </c>
      <c r="L60" s="84">
        <v>801</v>
      </c>
      <c r="M60" s="97">
        <v>8</v>
      </c>
      <c r="N60" s="97">
        <v>1</v>
      </c>
      <c r="O60" s="99">
        <v>0</v>
      </c>
      <c r="P60" s="333">
        <f t="shared" si="7"/>
        <v>236200</v>
      </c>
      <c r="Q60" s="333">
        <f t="shared" si="7"/>
        <v>0</v>
      </c>
      <c r="R60" s="334">
        <f t="shared" si="7"/>
        <v>0</v>
      </c>
      <c r="S60" s="81"/>
      <c r="T60" s="65"/>
      <c r="U60" s="65"/>
    </row>
    <row r="61" spans="1:21" ht="32.25" customHeight="1">
      <c r="A61" s="52"/>
      <c r="B61" s="82"/>
      <c r="C61" s="93"/>
      <c r="D61" s="92"/>
      <c r="E61" s="382"/>
      <c r="F61" s="381"/>
      <c r="G61" s="381"/>
      <c r="H61" s="381"/>
      <c r="I61" s="381"/>
      <c r="J61" s="95" t="s">
        <v>101</v>
      </c>
      <c r="K61" s="98" t="s">
        <v>307</v>
      </c>
      <c r="L61" s="84">
        <v>801</v>
      </c>
      <c r="M61" s="97">
        <v>8</v>
      </c>
      <c r="N61" s="97">
        <v>1</v>
      </c>
      <c r="O61" s="99">
        <v>540</v>
      </c>
      <c r="P61" s="333">
        <f>'Прил 5'!Q154</f>
        <v>236200</v>
      </c>
      <c r="Q61" s="333">
        <f>'Прил 5'!R154</f>
        <v>0</v>
      </c>
      <c r="R61" s="334">
        <f>'Прил 5'!S154</f>
        <v>0</v>
      </c>
      <c r="S61" s="81"/>
      <c r="T61" s="65"/>
      <c r="U61" s="65"/>
    </row>
    <row r="62" spans="1:21" ht="23.25" customHeight="1">
      <c r="A62" s="52"/>
      <c r="B62" s="82"/>
      <c r="C62" s="93"/>
      <c r="D62" s="92"/>
      <c r="E62" s="382"/>
      <c r="F62" s="381"/>
      <c r="G62" s="381"/>
      <c r="H62" s="381"/>
      <c r="I62" s="381"/>
      <c r="J62" s="393" t="s">
        <v>263</v>
      </c>
      <c r="K62" s="323">
        <v>5540000000</v>
      </c>
      <c r="L62" s="394"/>
      <c r="M62" s="322">
        <v>0</v>
      </c>
      <c r="N62" s="322">
        <v>0</v>
      </c>
      <c r="O62" s="324">
        <v>0</v>
      </c>
      <c r="P62" s="325">
        <f>P63+P67+P73+P81+P85+P95+P90+P77</f>
        <v>2696822.3000000003</v>
      </c>
      <c r="Q62" s="325">
        <f>Q63+Q67+Q73+Q81+Q85+Q90+Q95+Q77</f>
        <v>2647239.56</v>
      </c>
      <c r="R62" s="326">
        <f>+R77+R63+R67+R73+R81+R85+R90+R95</f>
        <v>2510120.7599999998</v>
      </c>
      <c r="S62" s="81"/>
      <c r="T62" s="65"/>
      <c r="U62" s="65"/>
    </row>
    <row r="63" spans="1:21" ht="23.25" customHeight="1">
      <c r="A63" s="52"/>
      <c r="B63" s="82"/>
      <c r="C63" s="93"/>
      <c r="D63" s="92"/>
      <c r="E63" s="382"/>
      <c r="F63" s="381"/>
      <c r="G63" s="381"/>
      <c r="H63" s="381"/>
      <c r="I63" s="381"/>
      <c r="J63" s="395" t="s">
        <v>92</v>
      </c>
      <c r="K63" s="396">
        <v>5540510010</v>
      </c>
      <c r="L63" s="397">
        <v>102</v>
      </c>
      <c r="M63" s="398">
        <v>0</v>
      </c>
      <c r="N63" s="398">
        <v>0</v>
      </c>
      <c r="O63" s="399">
        <v>0</v>
      </c>
      <c r="P63" s="400">
        <f>P66</f>
        <v>927200</v>
      </c>
      <c r="Q63" s="400">
        <f>Q66</f>
        <v>927200</v>
      </c>
      <c r="R63" s="401">
        <f>R66</f>
        <v>927200</v>
      </c>
      <c r="S63" s="81"/>
      <c r="T63" s="65"/>
      <c r="U63" s="65"/>
    </row>
    <row r="64" spans="1:21" ht="23.25" customHeight="1">
      <c r="A64" s="52"/>
      <c r="B64" s="82"/>
      <c r="C64" s="93"/>
      <c r="D64" s="92"/>
      <c r="E64" s="382"/>
      <c r="F64" s="381"/>
      <c r="G64" s="381"/>
      <c r="H64" s="381"/>
      <c r="I64" s="381"/>
      <c r="J64" s="350" t="s">
        <v>21</v>
      </c>
      <c r="K64" s="98">
        <v>5540510010</v>
      </c>
      <c r="L64" s="84"/>
      <c r="M64" s="97">
        <v>1</v>
      </c>
      <c r="N64" s="97">
        <v>0</v>
      </c>
      <c r="O64" s="99">
        <v>0</v>
      </c>
      <c r="P64" s="333">
        <f t="shared" ref="P64:R65" si="8">P65</f>
        <v>927200</v>
      </c>
      <c r="Q64" s="333">
        <f t="shared" si="8"/>
        <v>927200</v>
      </c>
      <c r="R64" s="334">
        <f t="shared" si="8"/>
        <v>927200</v>
      </c>
      <c r="S64" s="81"/>
      <c r="T64" s="65"/>
      <c r="U64" s="65"/>
    </row>
    <row r="65" spans="1:21" ht="31.5" customHeight="1">
      <c r="A65" s="52"/>
      <c r="B65" s="82"/>
      <c r="C65" s="93"/>
      <c r="D65" s="92"/>
      <c r="E65" s="382"/>
      <c r="F65" s="381"/>
      <c r="G65" s="381"/>
      <c r="H65" s="381"/>
      <c r="I65" s="381"/>
      <c r="J65" s="350" t="s">
        <v>91</v>
      </c>
      <c r="K65" s="98">
        <v>5540510010</v>
      </c>
      <c r="L65" s="84"/>
      <c r="M65" s="97">
        <v>1</v>
      </c>
      <c r="N65" s="97">
        <v>2</v>
      </c>
      <c r="O65" s="99">
        <v>0</v>
      </c>
      <c r="P65" s="333">
        <f t="shared" si="8"/>
        <v>927200</v>
      </c>
      <c r="Q65" s="333">
        <f t="shared" si="8"/>
        <v>927200</v>
      </c>
      <c r="R65" s="334">
        <f t="shared" si="8"/>
        <v>927200</v>
      </c>
      <c r="S65" s="81"/>
      <c r="T65" s="65"/>
      <c r="U65" s="65"/>
    </row>
    <row r="66" spans="1:21" ht="23.25" customHeight="1">
      <c r="A66" s="52"/>
      <c r="B66" s="82"/>
      <c r="C66" s="93"/>
      <c r="D66" s="92"/>
      <c r="E66" s="382"/>
      <c r="F66" s="381"/>
      <c r="G66" s="381"/>
      <c r="H66" s="381"/>
      <c r="I66" s="381"/>
      <c r="J66" s="350" t="s">
        <v>93</v>
      </c>
      <c r="K66" s="98">
        <v>5540510010</v>
      </c>
      <c r="L66" s="84">
        <v>102</v>
      </c>
      <c r="M66" s="97">
        <v>1</v>
      </c>
      <c r="N66" s="97">
        <v>2</v>
      </c>
      <c r="O66" s="99">
        <v>120</v>
      </c>
      <c r="P66" s="333">
        <f>'Прил 5'!Q17</f>
        <v>927200</v>
      </c>
      <c r="Q66" s="333">
        <f>'Прил 5'!R17</f>
        <v>927200</v>
      </c>
      <c r="R66" s="334">
        <f>'Прил 5'!S17</f>
        <v>927200</v>
      </c>
      <c r="S66" s="81"/>
      <c r="T66" s="65"/>
      <c r="U66" s="65"/>
    </row>
    <row r="67" spans="1:21" ht="23.25" customHeight="1">
      <c r="A67" s="52"/>
      <c r="B67" s="82"/>
      <c r="C67" s="93"/>
      <c r="D67" s="92"/>
      <c r="E67" s="382"/>
      <c r="F67" s="381"/>
      <c r="G67" s="381"/>
      <c r="H67" s="381"/>
      <c r="I67" s="381"/>
      <c r="J67" s="395" t="s">
        <v>95</v>
      </c>
      <c r="K67" s="396">
        <v>5540510020</v>
      </c>
      <c r="L67" s="397">
        <v>104</v>
      </c>
      <c r="M67" s="398">
        <v>0</v>
      </c>
      <c r="N67" s="398">
        <v>0</v>
      </c>
      <c r="O67" s="399">
        <v>0</v>
      </c>
      <c r="P67" s="400">
        <f t="shared" ref="P67:R68" si="9">P68</f>
        <v>1129596.1000000001</v>
      </c>
      <c r="Q67" s="400">
        <f t="shared" si="9"/>
        <v>1062723.2999999998</v>
      </c>
      <c r="R67" s="401">
        <f t="shared" si="9"/>
        <v>913179.65</v>
      </c>
      <c r="S67" s="81"/>
      <c r="T67" s="65"/>
      <c r="U67" s="65"/>
    </row>
    <row r="68" spans="1:21" ht="23.25" customHeight="1">
      <c r="A68" s="52"/>
      <c r="B68" s="82"/>
      <c r="C68" s="93"/>
      <c r="D68" s="92"/>
      <c r="E68" s="382"/>
      <c r="F68" s="381"/>
      <c r="G68" s="381"/>
      <c r="H68" s="381"/>
      <c r="I68" s="381"/>
      <c r="J68" s="350" t="s">
        <v>21</v>
      </c>
      <c r="K68" s="98">
        <v>5540510020</v>
      </c>
      <c r="L68" s="84">
        <v>104</v>
      </c>
      <c r="M68" s="97">
        <v>1</v>
      </c>
      <c r="N68" s="97">
        <v>0</v>
      </c>
      <c r="O68" s="99">
        <v>0</v>
      </c>
      <c r="P68" s="333">
        <f t="shared" si="9"/>
        <v>1129596.1000000001</v>
      </c>
      <c r="Q68" s="333">
        <f t="shared" si="9"/>
        <v>1062723.2999999998</v>
      </c>
      <c r="R68" s="334">
        <f t="shared" si="9"/>
        <v>913179.65</v>
      </c>
      <c r="S68" s="81"/>
      <c r="T68" s="65"/>
      <c r="U68" s="65"/>
    </row>
    <row r="69" spans="1:21" ht="49.5" customHeight="1">
      <c r="A69" s="52"/>
      <c r="B69" s="82"/>
      <c r="C69" s="93"/>
      <c r="D69" s="92"/>
      <c r="E69" s="382"/>
      <c r="F69" s="381"/>
      <c r="G69" s="381"/>
      <c r="H69" s="381"/>
      <c r="I69" s="381"/>
      <c r="J69" s="350" t="s">
        <v>223</v>
      </c>
      <c r="K69" s="98">
        <v>5540510020</v>
      </c>
      <c r="L69" s="84"/>
      <c r="M69" s="97">
        <v>1</v>
      </c>
      <c r="N69" s="97">
        <v>4</v>
      </c>
      <c r="O69" s="99">
        <v>0</v>
      </c>
      <c r="P69" s="333">
        <f>P70+P71+P72</f>
        <v>1129596.1000000001</v>
      </c>
      <c r="Q69" s="333">
        <f>Q70+Q71+Q72</f>
        <v>1062723.2999999998</v>
      </c>
      <c r="R69" s="334">
        <f>R70+R71+R72</f>
        <v>913179.65</v>
      </c>
      <c r="S69" s="81"/>
      <c r="T69" s="65"/>
      <c r="U69" s="65"/>
    </row>
    <row r="70" spans="1:21" ht="23.25" customHeight="1">
      <c r="A70" s="52"/>
      <c r="B70" s="82"/>
      <c r="C70" s="93"/>
      <c r="D70" s="92"/>
      <c r="E70" s="382"/>
      <c r="F70" s="381"/>
      <c r="G70" s="381"/>
      <c r="H70" s="381"/>
      <c r="I70" s="381"/>
      <c r="J70" s="350" t="s">
        <v>93</v>
      </c>
      <c r="K70" s="98">
        <v>5540510020</v>
      </c>
      <c r="L70" s="84"/>
      <c r="M70" s="97">
        <v>1</v>
      </c>
      <c r="N70" s="97">
        <v>4</v>
      </c>
      <c r="O70" s="99">
        <v>120</v>
      </c>
      <c r="P70" s="333">
        <f>'Прил 5'!Q25</f>
        <v>1023000</v>
      </c>
      <c r="Q70" s="333">
        <f>'Прил 5'!R25</f>
        <v>894449.83</v>
      </c>
      <c r="R70" s="334">
        <f>'Прил 5'!S25</f>
        <v>748149.65</v>
      </c>
      <c r="S70" s="81"/>
      <c r="T70" s="65"/>
      <c r="U70" s="65"/>
    </row>
    <row r="71" spans="1:21" ht="29.25" customHeight="1">
      <c r="A71" s="52"/>
      <c r="B71" s="82"/>
      <c r="C71" s="93"/>
      <c r="D71" s="92"/>
      <c r="E71" s="382"/>
      <c r="F71" s="381"/>
      <c r="G71" s="381"/>
      <c r="H71" s="381"/>
      <c r="I71" s="381"/>
      <c r="J71" s="350" t="s">
        <v>96</v>
      </c>
      <c r="K71" s="98">
        <v>5540510020</v>
      </c>
      <c r="L71" s="84">
        <v>104</v>
      </c>
      <c r="M71" s="97">
        <v>1</v>
      </c>
      <c r="N71" s="97">
        <v>4</v>
      </c>
      <c r="O71" s="99" t="s">
        <v>112</v>
      </c>
      <c r="P71" s="333">
        <f>'Прил 5'!Q28</f>
        <v>83096.100000000006</v>
      </c>
      <c r="Q71" s="333">
        <f>'Прил 5'!R28</f>
        <v>144773.47</v>
      </c>
      <c r="R71" s="334">
        <f>'Прил 5'!S28</f>
        <v>141530</v>
      </c>
      <c r="S71" s="81"/>
      <c r="T71" s="65"/>
      <c r="U71" s="65"/>
    </row>
    <row r="72" spans="1:21" ht="66.75" customHeight="1">
      <c r="A72" s="52"/>
      <c r="B72" s="82"/>
      <c r="C72" s="93"/>
      <c r="D72" s="92"/>
      <c r="E72" s="382"/>
      <c r="F72" s="381"/>
      <c r="G72" s="381"/>
      <c r="H72" s="381"/>
      <c r="I72" s="381"/>
      <c r="J72" s="111" t="s">
        <v>319</v>
      </c>
      <c r="K72" s="98" t="s">
        <v>303</v>
      </c>
      <c r="L72" s="84"/>
      <c r="M72" s="97">
        <v>1</v>
      </c>
      <c r="N72" s="97">
        <v>4</v>
      </c>
      <c r="O72" s="99">
        <v>540</v>
      </c>
      <c r="P72" s="333">
        <f>'Прил 5'!Q33</f>
        <v>23500</v>
      </c>
      <c r="Q72" s="333">
        <f>'Прил 5'!R33</f>
        <v>23500</v>
      </c>
      <c r="R72" s="334">
        <f>'Прил 5'!S33</f>
        <v>23500</v>
      </c>
      <c r="S72" s="81"/>
      <c r="T72" s="65"/>
      <c r="U72" s="65"/>
    </row>
    <row r="73" spans="1:21" ht="68.25" customHeight="1">
      <c r="A73" s="52"/>
      <c r="B73" s="82"/>
      <c r="C73" s="93"/>
      <c r="D73" s="92"/>
      <c r="E73" s="382"/>
      <c r="F73" s="381"/>
      <c r="G73" s="381"/>
      <c r="H73" s="381"/>
      <c r="I73" s="381"/>
      <c r="J73" s="403" t="s">
        <v>314</v>
      </c>
      <c r="K73" s="396" t="s">
        <v>305</v>
      </c>
      <c r="L73" s="397"/>
      <c r="M73" s="398">
        <v>0</v>
      </c>
      <c r="N73" s="398">
        <v>0</v>
      </c>
      <c r="O73" s="399">
        <v>0</v>
      </c>
      <c r="P73" s="400">
        <f>P76</f>
        <v>27993</v>
      </c>
      <c r="Q73" s="400">
        <f>Q76</f>
        <v>27993</v>
      </c>
      <c r="R73" s="401">
        <f>R76</f>
        <v>27993</v>
      </c>
      <c r="S73" s="81"/>
      <c r="T73" s="65"/>
      <c r="U73" s="65"/>
    </row>
    <row r="74" spans="1:21" ht="23.25" customHeight="1">
      <c r="A74" s="52"/>
      <c r="B74" s="82"/>
      <c r="C74" s="93"/>
      <c r="D74" s="92"/>
      <c r="E74" s="382"/>
      <c r="F74" s="381"/>
      <c r="G74" s="381"/>
      <c r="H74" s="381"/>
      <c r="I74" s="381"/>
      <c r="J74" s="111" t="s">
        <v>21</v>
      </c>
      <c r="K74" s="98" t="s">
        <v>305</v>
      </c>
      <c r="L74" s="84"/>
      <c r="M74" s="97">
        <v>1</v>
      </c>
      <c r="N74" s="97">
        <v>0</v>
      </c>
      <c r="O74" s="99">
        <v>0</v>
      </c>
      <c r="P74" s="333">
        <f t="shared" ref="P74:R75" si="10">P75</f>
        <v>27993</v>
      </c>
      <c r="Q74" s="333">
        <f t="shared" si="10"/>
        <v>27993</v>
      </c>
      <c r="R74" s="334">
        <f t="shared" si="10"/>
        <v>27993</v>
      </c>
      <c r="S74" s="81"/>
      <c r="T74" s="65"/>
      <c r="U74" s="65"/>
    </row>
    <row r="75" spans="1:21" ht="32.25" customHeight="1">
      <c r="A75" s="52"/>
      <c r="B75" s="82"/>
      <c r="C75" s="93"/>
      <c r="D75" s="92"/>
      <c r="E75" s="382"/>
      <c r="F75" s="381"/>
      <c r="G75" s="381"/>
      <c r="H75" s="381"/>
      <c r="I75" s="381"/>
      <c r="J75" s="111" t="s">
        <v>142</v>
      </c>
      <c r="K75" s="98" t="s">
        <v>305</v>
      </c>
      <c r="L75" s="84"/>
      <c r="M75" s="97">
        <v>1</v>
      </c>
      <c r="N75" s="97">
        <v>6</v>
      </c>
      <c r="O75" s="99">
        <v>0</v>
      </c>
      <c r="P75" s="333">
        <f t="shared" si="10"/>
        <v>27993</v>
      </c>
      <c r="Q75" s="333">
        <f t="shared" si="10"/>
        <v>27993</v>
      </c>
      <c r="R75" s="334">
        <f t="shared" si="10"/>
        <v>27993</v>
      </c>
      <c r="S75" s="81"/>
      <c r="T75" s="65"/>
      <c r="U75" s="65"/>
    </row>
    <row r="76" spans="1:21" ht="23.25" customHeight="1">
      <c r="A76" s="52"/>
      <c r="B76" s="82"/>
      <c r="C76" s="93"/>
      <c r="D76" s="92"/>
      <c r="E76" s="382"/>
      <c r="F76" s="381"/>
      <c r="G76" s="381"/>
      <c r="H76" s="381"/>
      <c r="I76" s="381"/>
      <c r="J76" s="110" t="s">
        <v>81</v>
      </c>
      <c r="K76" s="98" t="s">
        <v>305</v>
      </c>
      <c r="L76" s="84"/>
      <c r="M76" s="97">
        <v>1</v>
      </c>
      <c r="N76" s="97">
        <v>6</v>
      </c>
      <c r="O76" s="99">
        <v>540</v>
      </c>
      <c r="P76" s="333">
        <f>'Прил 5'!Q49</f>
        <v>27993</v>
      </c>
      <c r="Q76" s="333">
        <f>'Прил 5'!R49</f>
        <v>27993</v>
      </c>
      <c r="R76" s="334">
        <f>'Прил 5'!S49</f>
        <v>27993</v>
      </c>
      <c r="S76" s="81"/>
      <c r="T76" s="65"/>
      <c r="U76" s="65"/>
    </row>
    <row r="77" spans="1:21" ht="84" customHeight="1">
      <c r="A77" s="52"/>
      <c r="B77" s="82"/>
      <c r="C77" s="93"/>
      <c r="D77" s="92"/>
      <c r="E77" s="444"/>
      <c r="F77" s="443"/>
      <c r="G77" s="443"/>
      <c r="H77" s="443"/>
      <c r="I77" s="443"/>
      <c r="J77" s="402" t="s">
        <v>318</v>
      </c>
      <c r="K77" s="396" t="s">
        <v>304</v>
      </c>
      <c r="L77" s="397"/>
      <c r="M77" s="398">
        <v>0</v>
      </c>
      <c r="N77" s="398">
        <v>0</v>
      </c>
      <c r="O77" s="399">
        <v>0</v>
      </c>
      <c r="P77" s="400">
        <f t="shared" ref="P77:R79" si="11">P78</f>
        <v>34200</v>
      </c>
      <c r="Q77" s="400">
        <f t="shared" si="11"/>
        <v>34200</v>
      </c>
      <c r="R77" s="401">
        <f t="shared" si="11"/>
        <v>34200</v>
      </c>
      <c r="S77" s="81"/>
      <c r="T77" s="65"/>
      <c r="U77" s="65"/>
    </row>
    <row r="78" spans="1:21" ht="23.25" customHeight="1">
      <c r="A78" s="52"/>
      <c r="B78" s="82"/>
      <c r="C78" s="93"/>
      <c r="D78" s="92"/>
      <c r="E78" s="444"/>
      <c r="F78" s="443"/>
      <c r="G78" s="443"/>
      <c r="H78" s="443"/>
      <c r="I78" s="443"/>
      <c r="J78" s="350" t="s">
        <v>21</v>
      </c>
      <c r="K78" s="98" t="s">
        <v>304</v>
      </c>
      <c r="L78" s="84"/>
      <c r="M78" s="97">
        <v>1</v>
      </c>
      <c r="N78" s="97">
        <v>0</v>
      </c>
      <c r="O78" s="99">
        <v>0</v>
      </c>
      <c r="P78" s="333">
        <f t="shared" si="11"/>
        <v>34200</v>
      </c>
      <c r="Q78" s="333">
        <f t="shared" si="11"/>
        <v>34200</v>
      </c>
      <c r="R78" s="334">
        <f t="shared" si="11"/>
        <v>34200</v>
      </c>
      <c r="S78" s="81"/>
      <c r="T78" s="65"/>
      <c r="U78" s="65"/>
    </row>
    <row r="79" spans="1:21" ht="46.5" customHeight="1">
      <c r="A79" s="52"/>
      <c r="B79" s="82"/>
      <c r="C79" s="93"/>
      <c r="D79" s="92"/>
      <c r="E79" s="444"/>
      <c r="F79" s="443"/>
      <c r="G79" s="443"/>
      <c r="H79" s="443"/>
      <c r="I79" s="443"/>
      <c r="J79" s="350" t="s">
        <v>223</v>
      </c>
      <c r="K79" s="98" t="s">
        <v>304</v>
      </c>
      <c r="L79" s="84"/>
      <c r="M79" s="97">
        <v>1</v>
      </c>
      <c r="N79" s="97">
        <v>4</v>
      </c>
      <c r="O79" s="99">
        <v>0</v>
      </c>
      <c r="P79" s="333">
        <f t="shared" si="11"/>
        <v>34200</v>
      </c>
      <c r="Q79" s="333">
        <f t="shared" si="11"/>
        <v>34200</v>
      </c>
      <c r="R79" s="334">
        <f t="shared" si="11"/>
        <v>34200</v>
      </c>
      <c r="S79" s="81"/>
      <c r="T79" s="65"/>
      <c r="U79" s="65"/>
    </row>
    <row r="80" spans="1:21" ht="23.25" customHeight="1">
      <c r="A80" s="52"/>
      <c r="B80" s="82"/>
      <c r="C80" s="93"/>
      <c r="D80" s="92"/>
      <c r="E80" s="444"/>
      <c r="F80" s="443"/>
      <c r="G80" s="443"/>
      <c r="H80" s="443"/>
      <c r="I80" s="443"/>
      <c r="J80" s="111" t="s">
        <v>81</v>
      </c>
      <c r="K80" s="98" t="s">
        <v>304</v>
      </c>
      <c r="L80" s="84"/>
      <c r="M80" s="97">
        <v>1</v>
      </c>
      <c r="N80" s="97">
        <v>4</v>
      </c>
      <c r="O80" s="99">
        <v>540</v>
      </c>
      <c r="P80" s="333">
        <f>'Прил 5'!Q35</f>
        <v>34200</v>
      </c>
      <c r="Q80" s="333">
        <f>'Прил 5'!R35</f>
        <v>34200</v>
      </c>
      <c r="R80" s="334">
        <f>'Прил 5'!S35</f>
        <v>34200</v>
      </c>
      <c r="S80" s="81"/>
      <c r="T80" s="65"/>
      <c r="U80" s="65"/>
    </row>
    <row r="81" spans="1:21" ht="83.25" customHeight="1">
      <c r="A81" s="52"/>
      <c r="B81" s="82"/>
      <c r="C81" s="93"/>
      <c r="D81" s="92"/>
      <c r="E81" s="382"/>
      <c r="F81" s="381"/>
      <c r="G81" s="381"/>
      <c r="H81" s="381"/>
      <c r="I81" s="381"/>
      <c r="J81" s="402" t="s">
        <v>317</v>
      </c>
      <c r="K81" s="396" t="s">
        <v>306</v>
      </c>
      <c r="L81" s="397"/>
      <c r="M81" s="398">
        <v>0</v>
      </c>
      <c r="N81" s="398">
        <v>0</v>
      </c>
      <c r="O81" s="399">
        <v>0</v>
      </c>
      <c r="P81" s="400">
        <f>P84</f>
        <v>393492</v>
      </c>
      <c r="Q81" s="400">
        <f>Q84</f>
        <v>394133</v>
      </c>
      <c r="R81" s="401">
        <f>R84</f>
        <v>399377</v>
      </c>
      <c r="S81" s="81"/>
      <c r="T81" s="65"/>
      <c r="U81" s="65"/>
    </row>
    <row r="82" spans="1:21" ht="23.25" customHeight="1">
      <c r="A82" s="52"/>
      <c r="B82" s="82"/>
      <c r="C82" s="93"/>
      <c r="D82" s="92"/>
      <c r="E82" s="382"/>
      <c r="F82" s="381"/>
      <c r="G82" s="381"/>
      <c r="H82" s="381"/>
      <c r="I82" s="381"/>
      <c r="J82" s="327" t="s">
        <v>21</v>
      </c>
      <c r="K82" s="331" t="s">
        <v>306</v>
      </c>
      <c r="L82" s="329"/>
      <c r="M82" s="330">
        <v>1</v>
      </c>
      <c r="N82" s="330">
        <v>0</v>
      </c>
      <c r="O82" s="332">
        <v>0</v>
      </c>
      <c r="P82" s="333">
        <f t="shared" ref="P82:R83" si="12">P83</f>
        <v>393492</v>
      </c>
      <c r="Q82" s="333">
        <f t="shared" si="12"/>
        <v>394133</v>
      </c>
      <c r="R82" s="334">
        <f t="shared" si="12"/>
        <v>399377</v>
      </c>
      <c r="S82" s="81"/>
      <c r="T82" s="65"/>
      <c r="U82" s="65"/>
    </row>
    <row r="83" spans="1:21" ht="50.25" customHeight="1">
      <c r="A83" s="52"/>
      <c r="B83" s="82"/>
      <c r="C83" s="93"/>
      <c r="D83" s="92"/>
      <c r="E83" s="382"/>
      <c r="F83" s="381"/>
      <c r="G83" s="381"/>
      <c r="H83" s="381"/>
      <c r="I83" s="381"/>
      <c r="J83" s="327" t="s">
        <v>223</v>
      </c>
      <c r="K83" s="331" t="s">
        <v>306</v>
      </c>
      <c r="L83" s="329"/>
      <c r="M83" s="330">
        <v>1</v>
      </c>
      <c r="N83" s="330">
        <v>4</v>
      </c>
      <c r="O83" s="332">
        <v>0</v>
      </c>
      <c r="P83" s="333">
        <f t="shared" si="12"/>
        <v>393492</v>
      </c>
      <c r="Q83" s="333">
        <f t="shared" si="12"/>
        <v>394133</v>
      </c>
      <c r="R83" s="334">
        <f t="shared" si="12"/>
        <v>399377</v>
      </c>
      <c r="S83" s="81"/>
      <c r="T83" s="65"/>
      <c r="U83" s="65"/>
    </row>
    <row r="84" spans="1:21" ht="23.25" customHeight="1">
      <c r="A84" s="52"/>
      <c r="B84" s="82"/>
      <c r="C84" s="93"/>
      <c r="D84" s="92"/>
      <c r="E84" s="382"/>
      <c r="F84" s="381"/>
      <c r="G84" s="381"/>
      <c r="H84" s="381"/>
      <c r="I84" s="381"/>
      <c r="J84" s="327" t="s">
        <v>81</v>
      </c>
      <c r="K84" s="331" t="s">
        <v>306</v>
      </c>
      <c r="L84" s="329"/>
      <c r="M84" s="330">
        <v>1</v>
      </c>
      <c r="N84" s="330">
        <v>4</v>
      </c>
      <c r="O84" s="332">
        <v>540</v>
      </c>
      <c r="P84" s="333">
        <f>'Прил 5'!Q37</f>
        <v>393492</v>
      </c>
      <c r="Q84" s="333">
        <f>'Прил 5'!R37</f>
        <v>394133</v>
      </c>
      <c r="R84" s="334">
        <f>'Прил 5'!S37</f>
        <v>399377</v>
      </c>
      <c r="S84" s="81"/>
      <c r="T84" s="65"/>
      <c r="U84" s="65"/>
    </row>
    <row r="85" spans="1:21" ht="36" customHeight="1">
      <c r="A85" s="52"/>
      <c r="B85" s="82"/>
      <c r="C85" s="93"/>
      <c r="D85" s="92"/>
      <c r="E85" s="382"/>
      <c r="F85" s="381"/>
      <c r="G85" s="381"/>
      <c r="H85" s="381"/>
      <c r="I85" s="381"/>
      <c r="J85" s="404" t="s">
        <v>283</v>
      </c>
      <c r="K85" s="396">
        <v>5540551180</v>
      </c>
      <c r="L85" s="397">
        <v>203</v>
      </c>
      <c r="M85" s="398">
        <v>0</v>
      </c>
      <c r="N85" s="398">
        <v>0</v>
      </c>
      <c r="O85" s="399">
        <v>0</v>
      </c>
      <c r="P85" s="400">
        <f t="shared" ref="P85:R86" si="13">P86</f>
        <v>182841.2</v>
      </c>
      <c r="Q85" s="400">
        <f t="shared" si="13"/>
        <v>199990.26000000004</v>
      </c>
      <c r="R85" s="401">
        <f t="shared" si="13"/>
        <v>207171.11</v>
      </c>
      <c r="S85" s="81"/>
      <c r="T85" s="65"/>
      <c r="U85" s="65"/>
    </row>
    <row r="86" spans="1:21" ht="23.25" customHeight="1">
      <c r="A86" s="52"/>
      <c r="B86" s="82"/>
      <c r="C86" s="93"/>
      <c r="D86" s="92"/>
      <c r="E86" s="382"/>
      <c r="F86" s="381"/>
      <c r="G86" s="381"/>
      <c r="H86" s="381"/>
      <c r="I86" s="381"/>
      <c r="J86" s="384" t="s">
        <v>26</v>
      </c>
      <c r="K86" s="98">
        <v>5540551180</v>
      </c>
      <c r="L86" s="84"/>
      <c r="M86" s="97">
        <v>2</v>
      </c>
      <c r="N86" s="97">
        <v>0</v>
      </c>
      <c r="O86" s="99">
        <v>0</v>
      </c>
      <c r="P86" s="333">
        <f t="shared" si="13"/>
        <v>182841.2</v>
      </c>
      <c r="Q86" s="333">
        <f t="shared" si="13"/>
        <v>199990.26000000004</v>
      </c>
      <c r="R86" s="334">
        <f t="shared" si="13"/>
        <v>207171.11</v>
      </c>
      <c r="S86" s="81"/>
      <c r="T86" s="65"/>
      <c r="U86" s="65"/>
    </row>
    <row r="87" spans="1:21" ht="23.25" customHeight="1">
      <c r="A87" s="52"/>
      <c r="B87" s="82"/>
      <c r="C87" s="93"/>
      <c r="D87" s="92"/>
      <c r="E87" s="382"/>
      <c r="F87" s="381"/>
      <c r="G87" s="381"/>
      <c r="H87" s="381"/>
      <c r="I87" s="381"/>
      <c r="J87" s="384" t="s">
        <v>28</v>
      </c>
      <c r="K87" s="98">
        <v>5540551180</v>
      </c>
      <c r="L87" s="84"/>
      <c r="M87" s="97">
        <v>2</v>
      </c>
      <c r="N87" s="97">
        <v>3</v>
      </c>
      <c r="O87" s="99">
        <v>0</v>
      </c>
      <c r="P87" s="333">
        <f>P88+P89</f>
        <v>182841.2</v>
      </c>
      <c r="Q87" s="333">
        <f>Q88+Q89</f>
        <v>199990.26000000004</v>
      </c>
      <c r="R87" s="334">
        <f>R88+R89</f>
        <v>207171.11</v>
      </c>
      <c r="S87" s="81"/>
      <c r="T87" s="65"/>
      <c r="U87" s="65"/>
    </row>
    <row r="88" spans="1:21" ht="23.25" customHeight="1">
      <c r="A88" s="52"/>
      <c r="B88" s="82"/>
      <c r="C88" s="93"/>
      <c r="D88" s="92"/>
      <c r="E88" s="382"/>
      <c r="F88" s="381"/>
      <c r="G88" s="381"/>
      <c r="H88" s="381"/>
      <c r="I88" s="381"/>
      <c r="J88" s="384" t="s">
        <v>288</v>
      </c>
      <c r="K88" s="98">
        <v>5540551180</v>
      </c>
      <c r="L88" s="84"/>
      <c r="M88" s="97">
        <v>2</v>
      </c>
      <c r="N88" s="97">
        <v>3</v>
      </c>
      <c r="O88" s="99">
        <v>120</v>
      </c>
      <c r="P88" s="333">
        <f>'Прил 5'!Q74</f>
        <v>182604.2</v>
      </c>
      <c r="Q88" s="333">
        <f>'Прил 5'!R74</f>
        <v>193406.34000000003</v>
      </c>
      <c r="R88" s="334">
        <f>'Прил 5'!S74</f>
        <v>198608.71</v>
      </c>
      <c r="S88" s="81"/>
      <c r="T88" s="65"/>
      <c r="U88" s="65"/>
    </row>
    <row r="89" spans="1:21" ht="30" customHeight="1">
      <c r="A89" s="52"/>
      <c r="B89" s="82"/>
      <c r="C89" s="93"/>
      <c r="D89" s="92"/>
      <c r="E89" s="382"/>
      <c r="F89" s="381"/>
      <c r="G89" s="381"/>
      <c r="H89" s="381"/>
      <c r="I89" s="381"/>
      <c r="J89" s="384" t="s">
        <v>101</v>
      </c>
      <c r="K89" s="98">
        <v>5540551180</v>
      </c>
      <c r="L89" s="84">
        <v>203</v>
      </c>
      <c r="M89" s="97">
        <v>2</v>
      </c>
      <c r="N89" s="97">
        <v>3</v>
      </c>
      <c r="O89" s="99">
        <v>240</v>
      </c>
      <c r="P89" s="333">
        <f>'Прил 5'!Q77</f>
        <v>237</v>
      </c>
      <c r="Q89" s="333">
        <f>'Прил 5'!R77</f>
        <v>6583.92</v>
      </c>
      <c r="R89" s="334">
        <f>'Прил 5'!S77</f>
        <v>8562.4</v>
      </c>
      <c r="S89" s="81"/>
      <c r="T89" s="65"/>
      <c r="U89" s="65"/>
    </row>
    <row r="90" spans="1:21" ht="19.5" customHeight="1">
      <c r="A90" s="52"/>
      <c r="B90" s="82"/>
      <c r="C90" s="93"/>
      <c r="D90" s="92"/>
      <c r="E90" s="382"/>
      <c r="F90" s="381"/>
      <c r="G90" s="381"/>
      <c r="H90" s="381"/>
      <c r="I90" s="381"/>
      <c r="J90" s="402" t="s">
        <v>21</v>
      </c>
      <c r="K90" s="396">
        <v>5540595100</v>
      </c>
      <c r="L90" s="397"/>
      <c r="M90" s="398">
        <v>1</v>
      </c>
      <c r="N90" s="398">
        <v>0</v>
      </c>
      <c r="O90" s="399">
        <v>0</v>
      </c>
      <c r="P90" s="400">
        <f>P94</f>
        <v>1500</v>
      </c>
      <c r="Q90" s="400">
        <f>Q94</f>
        <v>1000</v>
      </c>
      <c r="R90" s="401">
        <f>R94</f>
        <v>1000</v>
      </c>
      <c r="S90" s="81"/>
      <c r="T90" s="65"/>
      <c r="U90" s="65"/>
    </row>
    <row r="91" spans="1:21" ht="18.75" customHeight="1">
      <c r="A91" s="52"/>
      <c r="B91" s="82"/>
      <c r="C91" s="93"/>
      <c r="D91" s="92"/>
      <c r="E91" s="382"/>
      <c r="F91" s="381"/>
      <c r="G91" s="381"/>
      <c r="H91" s="381"/>
      <c r="I91" s="381"/>
      <c r="J91" s="110" t="s">
        <v>24</v>
      </c>
      <c r="K91" s="98">
        <v>5540595100</v>
      </c>
      <c r="L91" s="84"/>
      <c r="M91" s="97">
        <v>1</v>
      </c>
      <c r="N91" s="97">
        <v>13</v>
      </c>
      <c r="O91" s="99">
        <v>0</v>
      </c>
      <c r="P91" s="333">
        <f t="shared" ref="P91:R93" si="14">P92</f>
        <v>1500</v>
      </c>
      <c r="Q91" s="333">
        <f t="shared" si="14"/>
        <v>1000</v>
      </c>
      <c r="R91" s="334">
        <f t="shared" si="14"/>
        <v>1000</v>
      </c>
      <c r="S91" s="81"/>
      <c r="T91" s="65"/>
      <c r="U91" s="65"/>
    </row>
    <row r="92" spans="1:21" ht="19.5" customHeight="1">
      <c r="A92" s="52"/>
      <c r="B92" s="82"/>
      <c r="C92" s="93"/>
      <c r="D92" s="92"/>
      <c r="E92" s="382"/>
      <c r="F92" s="381"/>
      <c r="G92" s="381"/>
      <c r="H92" s="381"/>
      <c r="I92" s="381"/>
      <c r="J92" s="110" t="s">
        <v>264</v>
      </c>
      <c r="K92" s="98">
        <v>5540595100</v>
      </c>
      <c r="L92" s="84"/>
      <c r="M92" s="97">
        <v>1</v>
      </c>
      <c r="N92" s="97">
        <v>13</v>
      </c>
      <c r="O92" s="99">
        <v>0</v>
      </c>
      <c r="P92" s="333">
        <f t="shared" si="14"/>
        <v>1500</v>
      </c>
      <c r="Q92" s="333">
        <f t="shared" si="14"/>
        <v>1000</v>
      </c>
      <c r="R92" s="334">
        <f t="shared" si="14"/>
        <v>1000</v>
      </c>
      <c r="S92" s="81"/>
      <c r="T92" s="65"/>
      <c r="U92" s="65"/>
    </row>
    <row r="93" spans="1:21" ht="21.75" customHeight="1">
      <c r="A93" s="52"/>
      <c r="B93" s="82"/>
      <c r="C93" s="93"/>
      <c r="D93" s="92"/>
      <c r="E93" s="382"/>
      <c r="F93" s="381"/>
      <c r="G93" s="381"/>
      <c r="H93" s="381"/>
      <c r="I93" s="381"/>
      <c r="J93" s="110" t="s">
        <v>113</v>
      </c>
      <c r="K93" s="98">
        <v>5540595100</v>
      </c>
      <c r="L93" s="84"/>
      <c r="M93" s="97">
        <v>1</v>
      </c>
      <c r="N93" s="97">
        <v>13</v>
      </c>
      <c r="O93" s="99">
        <v>800</v>
      </c>
      <c r="P93" s="333">
        <f t="shared" si="14"/>
        <v>1500</v>
      </c>
      <c r="Q93" s="333">
        <f t="shared" si="14"/>
        <v>1000</v>
      </c>
      <c r="R93" s="334">
        <f t="shared" si="14"/>
        <v>1000</v>
      </c>
      <c r="S93" s="81"/>
      <c r="T93" s="65"/>
      <c r="U93" s="65"/>
    </row>
    <row r="94" spans="1:21" ht="18.75" customHeight="1">
      <c r="A94" s="52"/>
      <c r="B94" s="82"/>
      <c r="C94" s="93"/>
      <c r="D94" s="92"/>
      <c r="E94" s="382"/>
      <c r="F94" s="381"/>
      <c r="G94" s="381"/>
      <c r="H94" s="381"/>
      <c r="I94" s="381"/>
      <c r="J94" s="110" t="s">
        <v>114</v>
      </c>
      <c r="K94" s="98">
        <v>5540595100</v>
      </c>
      <c r="L94" s="84"/>
      <c r="M94" s="97">
        <v>1</v>
      </c>
      <c r="N94" s="97">
        <v>13</v>
      </c>
      <c r="O94" s="99">
        <v>850</v>
      </c>
      <c r="P94" s="333">
        <f>'Прил 5'!Q66</f>
        <v>1500</v>
      </c>
      <c r="Q94" s="333">
        <f>'Прил 5'!R66</f>
        <v>1000</v>
      </c>
      <c r="R94" s="334">
        <f>'Прил 5'!S66</f>
        <v>1000</v>
      </c>
      <c r="S94" s="81"/>
      <c r="T94" s="65"/>
      <c r="U94" s="65"/>
    </row>
    <row r="95" spans="1:21" ht="1.5" customHeight="1">
      <c r="A95" s="52"/>
      <c r="B95" s="82"/>
      <c r="C95" s="93"/>
      <c r="D95" s="92"/>
      <c r="E95" s="382"/>
      <c r="F95" s="381"/>
      <c r="G95" s="381"/>
      <c r="H95" s="381"/>
      <c r="I95" s="381"/>
      <c r="J95" s="402" t="s">
        <v>269</v>
      </c>
      <c r="K95" s="396">
        <v>5540597080</v>
      </c>
      <c r="L95" s="397"/>
      <c r="M95" s="398">
        <v>0</v>
      </c>
      <c r="N95" s="398">
        <v>0</v>
      </c>
      <c r="O95" s="399">
        <v>0</v>
      </c>
      <c r="P95" s="400">
        <f>P98</f>
        <v>0</v>
      </c>
      <c r="Q95" s="400">
        <f>Q98</f>
        <v>0</v>
      </c>
      <c r="R95" s="401">
        <f>R98</f>
        <v>0</v>
      </c>
      <c r="S95" s="81"/>
      <c r="T95" s="65"/>
      <c r="U95" s="65"/>
    </row>
    <row r="96" spans="1:21" ht="23.25" hidden="1" customHeight="1">
      <c r="A96" s="52"/>
      <c r="B96" s="82"/>
      <c r="C96" s="93"/>
      <c r="D96" s="92"/>
      <c r="E96" s="382"/>
      <c r="F96" s="381"/>
      <c r="G96" s="381"/>
      <c r="H96" s="381"/>
      <c r="I96" s="381"/>
      <c r="J96" s="110" t="s">
        <v>21</v>
      </c>
      <c r="K96" s="331">
        <v>5540597080</v>
      </c>
      <c r="L96" s="84"/>
      <c r="M96" s="97">
        <v>1</v>
      </c>
      <c r="N96" s="97">
        <v>0</v>
      </c>
      <c r="O96" s="99">
        <v>0</v>
      </c>
      <c r="P96" s="333">
        <f t="shared" ref="P96:R97" si="15">P97</f>
        <v>0</v>
      </c>
      <c r="Q96" s="333">
        <f t="shared" si="15"/>
        <v>0</v>
      </c>
      <c r="R96" s="334">
        <f t="shared" si="15"/>
        <v>0</v>
      </c>
      <c r="S96" s="81"/>
      <c r="T96" s="65"/>
      <c r="U96" s="65"/>
    </row>
    <row r="97" spans="1:21" ht="45.75" hidden="1" customHeight="1">
      <c r="A97" s="52"/>
      <c r="B97" s="82"/>
      <c r="C97" s="93"/>
      <c r="D97" s="92"/>
      <c r="E97" s="382"/>
      <c r="F97" s="381"/>
      <c r="G97" s="381"/>
      <c r="H97" s="381"/>
      <c r="I97" s="381"/>
      <c r="J97" s="110" t="s">
        <v>223</v>
      </c>
      <c r="K97" s="331">
        <v>5540597080</v>
      </c>
      <c r="L97" s="84"/>
      <c r="M97" s="97">
        <v>1</v>
      </c>
      <c r="N97" s="97">
        <v>4</v>
      </c>
      <c r="O97" s="99">
        <v>0</v>
      </c>
      <c r="P97" s="333">
        <f t="shared" si="15"/>
        <v>0</v>
      </c>
      <c r="Q97" s="333">
        <f t="shared" si="15"/>
        <v>0</v>
      </c>
      <c r="R97" s="334">
        <f t="shared" si="15"/>
        <v>0</v>
      </c>
      <c r="S97" s="81"/>
      <c r="T97" s="65"/>
      <c r="U97" s="65"/>
    </row>
    <row r="98" spans="1:21" ht="18" hidden="1" customHeight="1">
      <c r="A98" s="52"/>
      <c r="B98" s="82"/>
      <c r="C98" s="93"/>
      <c r="D98" s="92"/>
      <c r="E98" s="382"/>
      <c r="F98" s="381"/>
      <c r="G98" s="381"/>
      <c r="H98" s="381"/>
      <c r="I98" s="381"/>
      <c r="J98" s="351" t="s">
        <v>93</v>
      </c>
      <c r="K98" s="331">
        <v>5540597080</v>
      </c>
      <c r="L98" s="329"/>
      <c r="M98" s="97">
        <v>1</v>
      </c>
      <c r="N98" s="97">
        <v>4</v>
      </c>
      <c r="O98" s="99">
        <v>120</v>
      </c>
      <c r="P98" s="333">
        <f>'Прил 5'!Q39</f>
        <v>0</v>
      </c>
      <c r="Q98" s="333">
        <f>'Прил 5'!R39</f>
        <v>0</v>
      </c>
      <c r="R98" s="334">
        <f>'Прил 5'!S39</f>
        <v>0</v>
      </c>
      <c r="S98" s="81"/>
      <c r="T98" s="65"/>
      <c r="U98" s="65"/>
    </row>
    <row r="99" spans="1:21" ht="33" hidden="1" customHeight="1">
      <c r="A99" s="52"/>
      <c r="B99" s="82"/>
      <c r="C99" s="93"/>
      <c r="D99" s="91"/>
      <c r="E99" s="94"/>
      <c r="F99" s="95"/>
      <c r="G99" s="749" t="s">
        <v>226</v>
      </c>
      <c r="H99" s="749"/>
      <c r="I99" s="749"/>
      <c r="J99" s="750"/>
      <c r="K99" s="98" t="s">
        <v>227</v>
      </c>
      <c r="L99" s="84">
        <v>409</v>
      </c>
      <c r="M99" s="97">
        <v>0</v>
      </c>
      <c r="N99" s="97">
        <v>0</v>
      </c>
      <c r="O99" s="99">
        <v>0</v>
      </c>
      <c r="P99" s="100">
        <f>P100</f>
        <v>0</v>
      </c>
      <c r="Q99" s="100">
        <v>0</v>
      </c>
      <c r="R99" s="101">
        <v>0</v>
      </c>
      <c r="S99" s="81" t="s">
        <v>107</v>
      </c>
      <c r="T99" s="65"/>
      <c r="U99" s="65"/>
    </row>
    <row r="100" spans="1:21" ht="48.75" hidden="1" customHeight="1">
      <c r="A100" s="52"/>
      <c r="B100" s="82"/>
      <c r="C100" s="93"/>
      <c r="D100" s="91"/>
      <c r="E100" s="94"/>
      <c r="F100" s="95"/>
      <c r="G100" s="749" t="s">
        <v>228</v>
      </c>
      <c r="H100" s="749"/>
      <c r="I100" s="749"/>
      <c r="J100" s="750"/>
      <c r="K100" s="98" t="s">
        <v>150</v>
      </c>
      <c r="L100" s="84">
        <v>409</v>
      </c>
      <c r="M100" s="97">
        <v>0</v>
      </c>
      <c r="N100" s="97">
        <v>0</v>
      </c>
      <c r="O100" s="99">
        <v>0</v>
      </c>
      <c r="P100" s="100">
        <f>P101</f>
        <v>0</v>
      </c>
      <c r="Q100" s="100">
        <v>0</v>
      </c>
      <c r="R100" s="101">
        <v>0</v>
      </c>
      <c r="S100" s="81" t="s">
        <v>107</v>
      </c>
      <c r="T100" s="65"/>
      <c r="U100" s="65"/>
    </row>
    <row r="101" spans="1:21" ht="16.5" hidden="1" customHeight="1">
      <c r="A101" s="52"/>
      <c r="B101" s="82"/>
      <c r="C101" s="93"/>
      <c r="D101" s="91"/>
      <c r="E101" s="94"/>
      <c r="F101" s="95"/>
      <c r="G101" s="749" t="s">
        <v>35</v>
      </c>
      <c r="H101" s="749"/>
      <c r="I101" s="749"/>
      <c r="J101" s="750"/>
      <c r="K101" s="98" t="s">
        <v>150</v>
      </c>
      <c r="L101" s="84">
        <v>409</v>
      </c>
      <c r="M101" s="97">
        <v>4</v>
      </c>
      <c r="N101" s="97">
        <v>0</v>
      </c>
      <c r="O101" s="99">
        <v>0</v>
      </c>
      <c r="P101" s="100">
        <f>P103</f>
        <v>0</v>
      </c>
      <c r="Q101" s="100">
        <v>0</v>
      </c>
      <c r="R101" s="101">
        <v>0</v>
      </c>
      <c r="S101" s="81" t="s">
        <v>107</v>
      </c>
      <c r="T101" s="65"/>
      <c r="U101" s="65"/>
    </row>
    <row r="102" spans="1:21" ht="26.25" hidden="1" customHeight="1">
      <c r="A102" s="52"/>
      <c r="B102" s="82"/>
      <c r="C102" s="93"/>
      <c r="D102" s="91"/>
      <c r="E102" s="94"/>
      <c r="F102" s="95"/>
      <c r="G102" s="749" t="s">
        <v>38</v>
      </c>
      <c r="H102" s="749"/>
      <c r="I102" s="749"/>
      <c r="J102" s="750"/>
      <c r="K102" s="98" t="s">
        <v>150</v>
      </c>
      <c r="L102" s="84">
        <v>409</v>
      </c>
      <c r="M102" s="97">
        <v>4</v>
      </c>
      <c r="N102" s="97">
        <v>9</v>
      </c>
      <c r="O102" s="99">
        <v>0</v>
      </c>
      <c r="P102" s="100">
        <f>'Прил 5'!Q108</f>
        <v>0</v>
      </c>
      <c r="Q102" s="100">
        <v>0</v>
      </c>
      <c r="R102" s="101">
        <v>0</v>
      </c>
      <c r="S102" s="81" t="s">
        <v>107</v>
      </c>
      <c r="T102" s="65"/>
      <c r="U102" s="65"/>
    </row>
    <row r="103" spans="1:21" ht="38.25" hidden="1" customHeight="1">
      <c r="A103" s="52"/>
      <c r="B103" s="82"/>
      <c r="C103" s="93"/>
      <c r="D103" s="91"/>
      <c r="E103" s="94"/>
      <c r="F103" s="95"/>
      <c r="G103" s="749" t="s">
        <v>101</v>
      </c>
      <c r="H103" s="749"/>
      <c r="I103" s="749"/>
      <c r="J103" s="770"/>
      <c r="K103" s="286" t="s">
        <v>150</v>
      </c>
      <c r="L103" s="287">
        <v>409</v>
      </c>
      <c r="M103" s="288">
        <v>4</v>
      </c>
      <c r="N103" s="288">
        <v>9</v>
      </c>
      <c r="O103" s="289">
        <v>240</v>
      </c>
      <c r="P103" s="290">
        <f>'Прил 5'!Q109</f>
        <v>0</v>
      </c>
      <c r="Q103" s="290">
        <v>0</v>
      </c>
      <c r="R103" s="291">
        <v>0</v>
      </c>
      <c r="S103" s="81" t="s">
        <v>107</v>
      </c>
      <c r="T103" s="65"/>
      <c r="U103" s="65"/>
    </row>
    <row r="104" spans="1:21" ht="18.75" customHeight="1">
      <c r="A104" s="52"/>
      <c r="B104" s="82"/>
      <c r="C104" s="93"/>
      <c r="D104" s="91"/>
      <c r="E104" s="94"/>
      <c r="F104" s="95"/>
      <c r="G104" s="94"/>
      <c r="H104" s="94"/>
      <c r="I104" s="94"/>
      <c r="J104" s="393" t="s">
        <v>297</v>
      </c>
      <c r="K104" s="323">
        <v>5540600000</v>
      </c>
      <c r="L104" s="394"/>
      <c r="M104" s="322">
        <v>0</v>
      </c>
      <c r="N104" s="322">
        <v>0</v>
      </c>
      <c r="O104" s="324">
        <v>0</v>
      </c>
      <c r="P104" s="460">
        <f>P105</f>
        <v>25091</v>
      </c>
      <c r="Q104" s="460">
        <v>0</v>
      </c>
      <c r="R104" s="461">
        <v>0</v>
      </c>
      <c r="S104" s="81"/>
      <c r="T104" s="65"/>
      <c r="U104" s="65"/>
    </row>
    <row r="105" spans="1:21" ht="31.5" customHeight="1">
      <c r="A105" s="52"/>
      <c r="B105" s="82"/>
      <c r="C105" s="93"/>
      <c r="D105" s="91"/>
      <c r="E105" s="94"/>
      <c r="F105" s="95"/>
      <c r="G105" s="94"/>
      <c r="H105" s="94"/>
      <c r="I105" s="94"/>
      <c r="J105" s="95" t="s">
        <v>298</v>
      </c>
      <c r="K105" s="98" t="s">
        <v>300</v>
      </c>
      <c r="L105" s="84"/>
      <c r="M105" s="97">
        <v>0</v>
      </c>
      <c r="N105" s="97">
        <v>0</v>
      </c>
      <c r="O105" s="99">
        <v>0</v>
      </c>
      <c r="P105" s="290">
        <f>P106</f>
        <v>25091</v>
      </c>
      <c r="Q105" s="290">
        <v>0</v>
      </c>
      <c r="R105" s="291">
        <v>0</v>
      </c>
      <c r="S105" s="81"/>
      <c r="T105" s="65"/>
      <c r="U105" s="65"/>
    </row>
    <row r="106" spans="1:21" ht="17.25" customHeight="1">
      <c r="A106" s="52"/>
      <c r="B106" s="82"/>
      <c r="C106" s="93"/>
      <c r="D106" s="91"/>
      <c r="E106" s="94"/>
      <c r="F106" s="95"/>
      <c r="G106" s="94"/>
      <c r="H106" s="94"/>
      <c r="I106" s="94"/>
      <c r="J106" s="95" t="s">
        <v>30</v>
      </c>
      <c r="K106" s="98" t="s">
        <v>300</v>
      </c>
      <c r="L106" s="84"/>
      <c r="M106" s="97">
        <v>5</v>
      </c>
      <c r="N106" s="97">
        <v>0</v>
      </c>
      <c r="O106" s="99">
        <v>0</v>
      </c>
      <c r="P106" s="290">
        <f>P107</f>
        <v>25091</v>
      </c>
      <c r="Q106" s="290">
        <v>0</v>
      </c>
      <c r="R106" s="291">
        <v>0</v>
      </c>
      <c r="S106" s="81"/>
      <c r="T106" s="65"/>
      <c r="U106" s="65"/>
    </row>
    <row r="107" spans="1:21" ht="19.5" customHeight="1">
      <c r="A107" s="52"/>
      <c r="B107" s="82"/>
      <c r="C107" s="93"/>
      <c r="D107" s="91"/>
      <c r="E107" s="94"/>
      <c r="F107" s="95"/>
      <c r="G107" s="94"/>
      <c r="H107" s="94"/>
      <c r="I107" s="94"/>
      <c r="J107" s="95" t="s">
        <v>295</v>
      </c>
      <c r="K107" s="98" t="s">
        <v>300</v>
      </c>
      <c r="L107" s="84"/>
      <c r="M107" s="97">
        <v>5</v>
      </c>
      <c r="N107" s="97">
        <v>2</v>
      </c>
      <c r="O107" s="99">
        <v>0</v>
      </c>
      <c r="P107" s="290">
        <f>P108</f>
        <v>25091</v>
      </c>
      <c r="Q107" s="290">
        <v>0</v>
      </c>
      <c r="R107" s="291">
        <v>0</v>
      </c>
      <c r="S107" s="81"/>
      <c r="T107" s="65"/>
      <c r="U107" s="65"/>
    </row>
    <row r="108" spans="1:21" ht="18" customHeight="1">
      <c r="A108" s="52"/>
      <c r="B108" s="82"/>
      <c r="C108" s="93"/>
      <c r="D108" s="91"/>
      <c r="E108" s="94"/>
      <c r="F108" s="95"/>
      <c r="G108" s="94"/>
      <c r="H108" s="94"/>
      <c r="I108" s="94"/>
      <c r="J108" s="447" t="s">
        <v>299</v>
      </c>
      <c r="K108" s="98" t="s">
        <v>300</v>
      </c>
      <c r="L108" s="84"/>
      <c r="M108" s="97">
        <v>5</v>
      </c>
      <c r="N108" s="97">
        <v>2</v>
      </c>
      <c r="O108" s="99">
        <v>540</v>
      </c>
      <c r="P108" s="290">
        <f>'Прил 5'!Q131</f>
        <v>25091</v>
      </c>
      <c r="Q108" s="290">
        <v>0</v>
      </c>
      <c r="R108" s="291">
        <v>0</v>
      </c>
      <c r="S108" s="81"/>
      <c r="T108" s="65"/>
      <c r="U108" s="65"/>
    </row>
    <row r="109" spans="1:21" ht="18" customHeight="1">
      <c r="A109" s="52"/>
      <c r="B109" s="82"/>
      <c r="C109" s="93"/>
      <c r="D109" s="91"/>
      <c r="E109" s="94"/>
      <c r="F109" s="95"/>
      <c r="G109" s="94"/>
      <c r="H109" s="94"/>
      <c r="I109" s="94"/>
      <c r="J109" s="445" t="s">
        <v>341</v>
      </c>
      <c r="K109" s="318">
        <v>7700000000</v>
      </c>
      <c r="L109" s="84"/>
      <c r="M109" s="317">
        <v>0</v>
      </c>
      <c r="N109" s="317">
        <v>0</v>
      </c>
      <c r="O109" s="319">
        <v>0</v>
      </c>
      <c r="P109" s="460">
        <f>P110</f>
        <v>125800</v>
      </c>
      <c r="Q109" s="460">
        <v>0</v>
      </c>
      <c r="R109" s="461">
        <v>0</v>
      </c>
      <c r="S109" s="81"/>
      <c r="T109" s="65"/>
      <c r="U109" s="65"/>
    </row>
    <row r="110" spans="1:21" ht="18" customHeight="1">
      <c r="A110" s="52"/>
      <c r="B110" s="82"/>
      <c r="C110" s="93"/>
      <c r="D110" s="91"/>
      <c r="E110" s="94"/>
      <c r="F110" s="95"/>
      <c r="G110" s="94"/>
      <c r="H110" s="94"/>
      <c r="I110" s="94"/>
      <c r="J110" s="447" t="s">
        <v>336</v>
      </c>
      <c r="K110" s="98">
        <v>7720000000</v>
      </c>
      <c r="L110" s="84"/>
      <c r="M110" s="97">
        <v>1</v>
      </c>
      <c r="N110" s="97">
        <v>0</v>
      </c>
      <c r="O110" s="99">
        <v>0</v>
      </c>
      <c r="P110" s="290">
        <f>'Прил 5'!Q53</f>
        <v>125800</v>
      </c>
      <c r="Q110" s="290">
        <v>0</v>
      </c>
      <c r="R110" s="291">
        <v>0</v>
      </c>
      <c r="S110" s="81"/>
      <c r="T110" s="65"/>
      <c r="U110" s="65"/>
    </row>
    <row r="111" spans="1:21" ht="18" customHeight="1">
      <c r="A111" s="52"/>
      <c r="B111" s="82"/>
      <c r="C111" s="93"/>
      <c r="D111" s="91"/>
      <c r="E111" s="94"/>
      <c r="F111" s="95"/>
      <c r="G111" s="94"/>
      <c r="H111" s="94"/>
      <c r="I111" s="94"/>
      <c r="J111" s="447" t="s">
        <v>337</v>
      </c>
      <c r="K111" s="98">
        <v>7720000000</v>
      </c>
      <c r="L111" s="84"/>
      <c r="M111" s="97">
        <v>1</v>
      </c>
      <c r="N111" s="97">
        <v>7</v>
      </c>
      <c r="O111" s="99">
        <v>0</v>
      </c>
      <c r="P111" s="290">
        <f>'Прил 5'!Q54</f>
        <v>125800</v>
      </c>
      <c r="Q111" s="290">
        <v>0</v>
      </c>
      <c r="R111" s="291">
        <v>0</v>
      </c>
      <c r="S111" s="81"/>
      <c r="T111" s="65"/>
      <c r="U111" s="65"/>
    </row>
    <row r="112" spans="1:21" ht="18" customHeight="1">
      <c r="A112" s="52"/>
      <c r="B112" s="82"/>
      <c r="C112" s="93"/>
      <c r="D112" s="91"/>
      <c r="E112" s="94"/>
      <c r="F112" s="95"/>
      <c r="G112" s="94"/>
      <c r="H112" s="94"/>
      <c r="I112" s="94"/>
      <c r="J112" s="447" t="s">
        <v>338</v>
      </c>
      <c r="K112" s="98">
        <v>7720010050</v>
      </c>
      <c r="L112" s="84"/>
      <c r="M112" s="97">
        <v>1</v>
      </c>
      <c r="N112" s="97">
        <v>7</v>
      </c>
      <c r="O112" s="99">
        <v>880</v>
      </c>
      <c r="P112" s="290">
        <f>'Прил 5'!Q55</f>
        <v>125800</v>
      </c>
      <c r="Q112" s="290">
        <v>0</v>
      </c>
      <c r="R112" s="291">
        <v>0</v>
      </c>
      <c r="S112" s="81"/>
      <c r="T112" s="65"/>
      <c r="U112" s="65"/>
    </row>
    <row r="113" spans="1:21" ht="21" customHeight="1">
      <c r="A113" s="52"/>
      <c r="B113" s="82"/>
      <c r="C113" s="93"/>
      <c r="D113" s="91"/>
      <c r="E113" s="94"/>
      <c r="F113" s="95"/>
      <c r="G113" s="768" t="s">
        <v>135</v>
      </c>
      <c r="H113" s="768"/>
      <c r="I113" s="768"/>
      <c r="J113" s="769"/>
      <c r="K113" s="318">
        <v>7700000000</v>
      </c>
      <c r="L113" s="316">
        <v>310</v>
      </c>
      <c r="M113" s="317">
        <v>0</v>
      </c>
      <c r="N113" s="317">
        <v>0</v>
      </c>
      <c r="O113" s="319">
        <v>0</v>
      </c>
      <c r="P113" s="320">
        <f>P117</f>
        <v>5000</v>
      </c>
      <c r="Q113" s="320">
        <f>Q117</f>
        <v>5000</v>
      </c>
      <c r="R113" s="321">
        <f>R117</f>
        <v>5000</v>
      </c>
      <c r="S113" s="81" t="s">
        <v>107</v>
      </c>
      <c r="T113" s="65"/>
      <c r="U113" s="65"/>
    </row>
    <row r="114" spans="1:21" ht="31.5" customHeight="1">
      <c r="A114" s="52"/>
      <c r="B114" s="82"/>
      <c r="C114" s="107"/>
      <c r="D114" s="108"/>
      <c r="E114" s="109"/>
      <c r="F114" s="110"/>
      <c r="G114" s="109"/>
      <c r="H114" s="109"/>
      <c r="I114" s="109"/>
      <c r="J114" s="111" t="s">
        <v>268</v>
      </c>
      <c r="K114" s="98">
        <v>7710000000</v>
      </c>
      <c r="L114" s="84"/>
      <c r="M114" s="97">
        <v>0</v>
      </c>
      <c r="N114" s="97">
        <v>0</v>
      </c>
      <c r="O114" s="99">
        <v>0</v>
      </c>
      <c r="P114" s="100">
        <f t="shared" ref="P114:R116" si="16">P115</f>
        <v>5000</v>
      </c>
      <c r="Q114" s="100">
        <f t="shared" si="16"/>
        <v>5000</v>
      </c>
      <c r="R114" s="101">
        <f t="shared" si="16"/>
        <v>5000</v>
      </c>
      <c r="S114" s="81"/>
      <c r="T114" s="65"/>
      <c r="U114" s="65"/>
    </row>
    <row r="115" spans="1:21" ht="30.75" customHeight="1">
      <c r="A115" s="52"/>
      <c r="B115" s="82"/>
      <c r="C115" s="107"/>
      <c r="D115" s="108"/>
      <c r="E115" s="109"/>
      <c r="F115" s="110"/>
      <c r="G115" s="109"/>
      <c r="H115" s="109"/>
      <c r="I115" s="109"/>
      <c r="J115" s="111" t="s">
        <v>266</v>
      </c>
      <c r="K115" s="98">
        <v>7710000040</v>
      </c>
      <c r="L115" s="84"/>
      <c r="M115" s="97">
        <v>1</v>
      </c>
      <c r="N115" s="97">
        <v>0</v>
      </c>
      <c r="O115" s="99">
        <v>0</v>
      </c>
      <c r="P115" s="100">
        <f t="shared" si="16"/>
        <v>5000</v>
      </c>
      <c r="Q115" s="100">
        <f t="shared" si="16"/>
        <v>5000</v>
      </c>
      <c r="R115" s="101">
        <f t="shared" si="16"/>
        <v>5000</v>
      </c>
      <c r="S115" s="81"/>
      <c r="T115" s="65"/>
      <c r="U115" s="65"/>
    </row>
    <row r="116" spans="1:21" ht="13.5" customHeight="1">
      <c r="A116" s="52"/>
      <c r="B116" s="82"/>
      <c r="C116" s="107"/>
      <c r="D116" s="108"/>
      <c r="E116" s="109"/>
      <c r="F116" s="110"/>
      <c r="G116" s="109"/>
      <c r="H116" s="109"/>
      <c r="I116" s="109"/>
      <c r="J116" s="111" t="s">
        <v>113</v>
      </c>
      <c r="K116" s="98">
        <v>7710000040</v>
      </c>
      <c r="L116" s="84"/>
      <c r="M116" s="97">
        <v>1</v>
      </c>
      <c r="N116" s="97">
        <v>11</v>
      </c>
      <c r="O116" s="99">
        <v>800</v>
      </c>
      <c r="P116" s="100">
        <f t="shared" si="16"/>
        <v>5000</v>
      </c>
      <c r="Q116" s="100">
        <f t="shared" si="16"/>
        <v>5000</v>
      </c>
      <c r="R116" s="101">
        <f t="shared" si="16"/>
        <v>5000</v>
      </c>
      <c r="S116" s="81"/>
      <c r="T116" s="65"/>
      <c r="U116" s="65"/>
    </row>
    <row r="117" spans="1:21" ht="18.75" customHeight="1" thickBot="1">
      <c r="A117" s="52"/>
      <c r="B117" s="82"/>
      <c r="C117" s="107"/>
      <c r="D117" s="108"/>
      <c r="E117" s="109"/>
      <c r="F117" s="110"/>
      <c r="G117" s="109"/>
      <c r="H117" s="109"/>
      <c r="I117" s="109"/>
      <c r="J117" s="111" t="s">
        <v>267</v>
      </c>
      <c r="K117" s="98">
        <v>7710000040</v>
      </c>
      <c r="L117" s="84"/>
      <c r="M117" s="97">
        <v>1</v>
      </c>
      <c r="N117" s="97">
        <v>11</v>
      </c>
      <c r="O117" s="99">
        <v>870</v>
      </c>
      <c r="P117" s="100">
        <f>'Прил 5'!Q61</f>
        <v>5000</v>
      </c>
      <c r="Q117" s="100">
        <f>'Прил 5'!R61</f>
        <v>5000</v>
      </c>
      <c r="R117" s="101">
        <f>'Прил 5'!S61</f>
        <v>5000</v>
      </c>
      <c r="S117" s="81"/>
      <c r="T117" s="65"/>
      <c r="U117" s="65"/>
    </row>
    <row r="118" spans="1:21" ht="15" customHeight="1" thickBot="1">
      <c r="A118" s="51"/>
      <c r="B118" s="119"/>
      <c r="C118" s="120"/>
      <c r="D118" s="120"/>
      <c r="E118" s="120"/>
      <c r="F118" s="120"/>
      <c r="G118" s="120"/>
      <c r="H118" s="120"/>
      <c r="I118" s="120"/>
      <c r="J118" s="121" t="s">
        <v>118</v>
      </c>
      <c r="K118" s="124"/>
      <c r="L118" s="123">
        <v>0</v>
      </c>
      <c r="M118" s="122"/>
      <c r="N118" s="122"/>
      <c r="O118" s="125"/>
      <c r="P118" s="126">
        <f>P10+P113</f>
        <v>7483441.2000000011</v>
      </c>
      <c r="Q118" s="126">
        <f>Q10+Q113+Q9</f>
        <v>5369990.2599999998</v>
      </c>
      <c r="R118" s="127">
        <f>R10+R113+R9</f>
        <v>5732171.1099999994</v>
      </c>
      <c r="S118" s="128" t="s">
        <v>107</v>
      </c>
      <c r="T118" s="65"/>
      <c r="U118" s="65"/>
    </row>
    <row r="119" spans="1:21" ht="11.25" customHeight="1">
      <c r="A119" s="51"/>
      <c r="B119" s="129"/>
      <c r="C119" s="129"/>
      <c r="D119" s="129"/>
      <c r="E119" s="129"/>
      <c r="F119" s="129"/>
      <c r="G119" s="129"/>
      <c r="H119" s="129"/>
      <c r="I119" s="129"/>
      <c r="J119" s="129"/>
      <c r="K119" s="130"/>
      <c r="L119" s="128"/>
      <c r="M119" s="128"/>
      <c r="N119" s="128"/>
      <c r="O119" s="130"/>
      <c r="P119" s="131"/>
      <c r="Q119" s="131"/>
      <c r="R119" s="131"/>
      <c r="S119" s="128" t="s">
        <v>107</v>
      </c>
      <c r="T119" s="65"/>
      <c r="U119" s="65"/>
    </row>
    <row r="120" spans="1:21" ht="12.75" customHeight="1">
      <c r="A120" s="51"/>
      <c r="B120" s="55"/>
      <c r="C120" s="55"/>
      <c r="D120" s="55"/>
      <c r="E120" s="55"/>
      <c r="F120" s="55"/>
      <c r="G120" s="55"/>
      <c r="H120" s="55"/>
      <c r="I120" s="55"/>
      <c r="J120" s="55"/>
      <c r="K120" s="57"/>
      <c r="L120" s="56"/>
      <c r="M120" s="56"/>
      <c r="N120" s="56"/>
      <c r="O120" s="57"/>
      <c r="P120" s="49"/>
      <c r="Q120" s="49"/>
      <c r="R120" s="49"/>
      <c r="S120" s="50"/>
    </row>
    <row r="121" spans="1:21" ht="12.75" customHeight="1">
      <c r="A121" s="51"/>
      <c r="B121" s="55"/>
      <c r="C121" s="55"/>
      <c r="D121" s="55"/>
      <c r="E121" s="55"/>
      <c r="F121" s="55"/>
      <c r="G121" s="55"/>
      <c r="H121" s="55"/>
      <c r="I121" s="55" t="s">
        <v>119</v>
      </c>
      <c r="J121" s="55"/>
      <c r="K121" s="57"/>
      <c r="L121" s="56"/>
      <c r="M121" s="56"/>
      <c r="N121" s="56"/>
      <c r="O121" s="57"/>
      <c r="P121" s="45"/>
      <c r="Q121" s="45"/>
      <c r="R121" s="45"/>
    </row>
    <row r="122" spans="1:21" ht="12.75" customHeight="1">
      <c r="A122" s="51"/>
      <c r="B122" s="55"/>
      <c r="C122" s="55"/>
      <c r="D122" s="55"/>
      <c r="E122" s="55"/>
      <c r="F122" s="55"/>
      <c r="G122" s="55"/>
      <c r="H122" s="55"/>
      <c r="I122" s="55"/>
      <c r="J122" s="55"/>
      <c r="K122" s="57"/>
      <c r="L122" s="56"/>
      <c r="M122" s="56"/>
      <c r="N122" s="56"/>
      <c r="O122" s="57"/>
      <c r="P122" s="45"/>
      <c r="Q122" s="45"/>
      <c r="R122" s="45"/>
    </row>
    <row r="123" spans="1:21" ht="12.75" customHeight="1">
      <c r="A123" s="51"/>
      <c r="B123" s="55"/>
      <c r="C123" s="55"/>
      <c r="D123" s="55"/>
      <c r="E123" s="55"/>
      <c r="F123" s="55"/>
      <c r="G123" s="55"/>
      <c r="H123" s="55"/>
      <c r="I123" s="55" t="s">
        <v>119</v>
      </c>
      <c r="J123" s="55"/>
      <c r="K123" s="57"/>
      <c r="L123" s="56"/>
      <c r="M123" s="56"/>
      <c r="N123" s="56"/>
      <c r="O123" s="57"/>
      <c r="P123" s="45"/>
      <c r="Q123" s="45"/>
      <c r="R123" s="45"/>
    </row>
    <row r="124" spans="1:21" ht="12.75" customHeight="1">
      <c r="A124" s="51"/>
      <c r="B124" s="55"/>
      <c r="C124" s="55"/>
      <c r="D124" s="55"/>
      <c r="E124" s="55"/>
      <c r="F124" s="55"/>
      <c r="G124" s="55"/>
      <c r="H124" s="55"/>
      <c r="I124" s="55"/>
      <c r="J124" s="55"/>
      <c r="K124" s="57"/>
      <c r="L124" s="56"/>
      <c r="M124" s="56"/>
      <c r="N124" s="56"/>
      <c r="O124" s="57"/>
      <c r="P124" s="45"/>
      <c r="Q124" s="45"/>
      <c r="R124" s="45"/>
    </row>
    <row r="125" spans="1:21" ht="12.75" customHeight="1">
      <c r="A125" s="51"/>
      <c r="B125" s="55"/>
      <c r="C125" s="55"/>
      <c r="D125" s="55"/>
      <c r="E125" s="55"/>
      <c r="F125" s="55"/>
      <c r="G125" s="55"/>
      <c r="H125" s="55"/>
      <c r="I125" s="55"/>
      <c r="J125" s="55"/>
      <c r="K125" s="57"/>
      <c r="L125" s="56"/>
      <c r="M125" s="56"/>
      <c r="N125" s="56"/>
      <c r="O125" s="57"/>
      <c r="P125" s="45"/>
      <c r="Q125" s="45"/>
      <c r="R125" s="45"/>
    </row>
    <row r="126" spans="1:21" ht="12.75" customHeight="1">
      <c r="A126" s="51"/>
      <c r="B126" s="55"/>
      <c r="C126" s="55"/>
      <c r="D126" s="55"/>
      <c r="E126" s="55"/>
      <c r="F126" s="55"/>
      <c r="G126" s="55"/>
      <c r="H126" s="55"/>
      <c r="I126" s="55"/>
      <c r="J126" s="55"/>
      <c r="K126" s="57"/>
      <c r="L126" s="56"/>
      <c r="M126" s="56"/>
      <c r="N126" s="56"/>
      <c r="O126" s="57"/>
      <c r="P126" s="45"/>
      <c r="Q126" s="45"/>
      <c r="R126" s="45"/>
    </row>
    <row r="127" spans="1:21" ht="12.75" customHeight="1">
      <c r="A127" s="51"/>
      <c r="B127" s="58"/>
      <c r="C127" s="58"/>
      <c r="D127" s="58"/>
      <c r="E127" s="58"/>
      <c r="F127" s="58"/>
      <c r="G127" s="58"/>
      <c r="H127" s="58"/>
      <c r="I127" s="58"/>
      <c r="J127" s="58"/>
      <c r="K127" s="57"/>
      <c r="L127" s="56"/>
      <c r="M127" s="56"/>
      <c r="N127" s="56"/>
      <c r="O127" s="57"/>
    </row>
  </sheetData>
  <mergeCells count="10">
    <mergeCell ref="B6:R6"/>
    <mergeCell ref="B8:J8"/>
    <mergeCell ref="P1:R4"/>
    <mergeCell ref="G113:J113"/>
    <mergeCell ref="G100:J100"/>
    <mergeCell ref="G101:J101"/>
    <mergeCell ref="G103:J103"/>
    <mergeCell ref="E10:J10"/>
    <mergeCell ref="G99:J99"/>
    <mergeCell ref="G102:J102"/>
  </mergeCells>
  <pageMargins left="0.23622047244094491" right="0.23622047244094491" top="0.74803149606299213" bottom="0.74803149606299213" header="0.31496062992125984" footer="0.31496062992125984"/>
  <pageSetup paperSize="9" scale="48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H6" sqref="H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</cols>
  <sheetData>
    <row r="1" spans="1:6" ht="15.75" customHeight="1">
      <c r="E1" s="773" t="s">
        <v>359</v>
      </c>
      <c r="F1" s="773"/>
    </row>
    <row r="2" spans="1:6">
      <c r="E2" s="773"/>
      <c r="F2" s="773"/>
    </row>
    <row r="3" spans="1:6">
      <c r="E3" s="773"/>
      <c r="F3" s="773"/>
    </row>
    <row r="4" spans="1:6">
      <c r="E4" s="773"/>
      <c r="F4" s="773"/>
    </row>
    <row r="5" spans="1:6" ht="30" customHeight="1">
      <c r="C5" s="192"/>
      <c r="E5" s="773"/>
      <c r="F5" s="773"/>
    </row>
    <row r="6" spans="1:6" ht="93" customHeight="1">
      <c r="A6" s="506" t="s">
        <v>320</v>
      </c>
      <c r="B6" s="506"/>
      <c r="C6" s="506"/>
      <c r="D6" s="506"/>
      <c r="E6" s="506"/>
      <c r="F6" s="506"/>
    </row>
    <row r="7" spans="1:6" ht="24.75" customHeight="1">
      <c r="A7" s="59"/>
      <c r="B7" s="24"/>
      <c r="C7" s="193" t="s">
        <v>174</v>
      </c>
      <c r="D7" s="194"/>
      <c r="E7" s="24"/>
      <c r="F7" s="195" t="s">
        <v>174</v>
      </c>
    </row>
    <row r="8" spans="1:6" ht="120" customHeight="1">
      <c r="A8" s="506" t="s">
        <v>321</v>
      </c>
      <c r="B8" s="506"/>
      <c r="C8" s="506"/>
      <c r="D8" s="506"/>
      <c r="E8" s="506"/>
      <c r="F8" s="506"/>
    </row>
    <row r="9" spans="1:6" ht="32.25" customHeight="1">
      <c r="A9" s="196"/>
      <c r="B9" s="196"/>
      <c r="C9" s="197"/>
      <c r="F9" s="198" t="s">
        <v>0</v>
      </c>
    </row>
    <row r="10" spans="1:6" ht="15">
      <c r="A10" s="199" t="s">
        <v>84</v>
      </c>
      <c r="B10" s="200" t="s">
        <v>175</v>
      </c>
      <c r="C10" s="201" t="s">
        <v>176</v>
      </c>
      <c r="D10" s="202" t="s">
        <v>238</v>
      </c>
      <c r="E10" s="202" t="s">
        <v>294</v>
      </c>
      <c r="F10" s="202" t="s">
        <v>322</v>
      </c>
    </row>
    <row r="11" spans="1:6" ht="15">
      <c r="A11" s="203" t="s">
        <v>83</v>
      </c>
      <c r="B11" s="204" t="s">
        <v>181</v>
      </c>
      <c r="C11" s="205">
        <v>545200</v>
      </c>
      <c r="D11" s="206">
        <v>1018000</v>
      </c>
      <c r="E11" s="206">
        <v>1254200</v>
      </c>
      <c r="F11" s="206">
        <v>1254200</v>
      </c>
    </row>
    <row r="12" spans="1:6" ht="15">
      <c r="A12" s="464" t="s">
        <v>302</v>
      </c>
      <c r="B12" s="207" t="s">
        <v>177</v>
      </c>
      <c r="C12" s="208">
        <f>SUM(C11:C11)</f>
        <v>545200</v>
      </c>
      <c r="D12" s="209">
        <f>D11</f>
        <v>1018000</v>
      </c>
      <c r="E12" s="209">
        <f>E11</f>
        <v>1254200</v>
      </c>
      <c r="F12" s="209">
        <f>F11</f>
        <v>1254200</v>
      </c>
    </row>
  </sheetData>
  <mergeCells count="3">
    <mergeCell ref="A6:F6"/>
    <mergeCell ref="A8:F8"/>
    <mergeCell ref="E1:F5"/>
  </mergeCells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1" sqref="E1:F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</cols>
  <sheetData>
    <row r="1" spans="1:6" ht="15.75" customHeight="1">
      <c r="E1" s="773" t="s">
        <v>360</v>
      </c>
      <c r="F1" s="773"/>
    </row>
    <row r="2" spans="1:6">
      <c r="E2" s="773"/>
      <c r="F2" s="773"/>
    </row>
    <row r="3" spans="1:6">
      <c r="E3" s="773"/>
      <c r="F3" s="773"/>
    </row>
    <row r="4" spans="1:6">
      <c r="E4" s="773"/>
      <c r="F4" s="773"/>
    </row>
    <row r="5" spans="1:6" ht="27" customHeight="1">
      <c r="C5" s="192"/>
      <c r="E5" s="773"/>
      <c r="F5" s="773"/>
    </row>
    <row r="6" spans="1:6" ht="93" customHeight="1">
      <c r="A6" s="506" t="s">
        <v>320</v>
      </c>
      <c r="B6" s="506"/>
      <c r="C6" s="506"/>
      <c r="D6" s="506"/>
      <c r="E6" s="506"/>
      <c r="F6" s="506"/>
    </row>
    <row r="7" spans="1:6" ht="24.75" customHeight="1">
      <c r="A7" s="59"/>
      <c r="B7" s="24"/>
      <c r="C7" s="193" t="s">
        <v>174</v>
      </c>
      <c r="D7" s="194"/>
      <c r="E7" s="24"/>
      <c r="F7" s="195" t="s">
        <v>178</v>
      </c>
    </row>
    <row r="8" spans="1:6" ht="126" customHeight="1">
      <c r="A8" s="506" t="s">
        <v>324</v>
      </c>
      <c r="B8" s="506"/>
      <c r="C8" s="506"/>
      <c r="D8" s="506"/>
      <c r="E8" s="506"/>
      <c r="F8" s="506"/>
    </row>
    <row r="9" spans="1:6" ht="32.25" customHeight="1">
      <c r="A9" s="196"/>
      <c r="B9" s="196"/>
      <c r="C9" s="197"/>
      <c r="F9" s="198" t="s">
        <v>0</v>
      </c>
    </row>
    <row r="10" spans="1:6" ht="15">
      <c r="A10" s="199" t="s">
        <v>84</v>
      </c>
      <c r="B10" s="200" t="s">
        <v>175</v>
      </c>
      <c r="C10" s="201" t="s">
        <v>176</v>
      </c>
      <c r="D10" s="202" t="s">
        <v>238</v>
      </c>
      <c r="E10" s="202" t="s">
        <v>294</v>
      </c>
      <c r="F10" s="202" t="s">
        <v>322</v>
      </c>
    </row>
    <row r="11" spans="1:6" ht="15">
      <c r="A11" s="203" t="s">
        <v>83</v>
      </c>
      <c r="B11" s="204" t="s">
        <v>181</v>
      </c>
      <c r="C11" s="205">
        <v>545200</v>
      </c>
      <c r="D11" s="206">
        <v>27993</v>
      </c>
      <c r="E11" s="206">
        <v>27993</v>
      </c>
      <c r="F11" s="206">
        <v>27993</v>
      </c>
    </row>
    <row r="12" spans="1:6" ht="15">
      <c r="A12" s="464" t="s">
        <v>302</v>
      </c>
      <c r="B12" s="207" t="s">
        <v>177</v>
      </c>
      <c r="C12" s="208">
        <f>SUM(C11:C11)</f>
        <v>545200</v>
      </c>
      <c r="D12" s="209">
        <f>SUM(D11:D11)</f>
        <v>27993</v>
      </c>
      <c r="E12" s="209">
        <f>SUM(E11:E11)</f>
        <v>27993</v>
      </c>
      <c r="F12" s="209">
        <f>SUM(F11:F11)</f>
        <v>27993</v>
      </c>
    </row>
  </sheetData>
  <mergeCells count="3">
    <mergeCell ref="A6:F6"/>
    <mergeCell ref="A8:F8"/>
    <mergeCell ref="E1:F5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I7" sqref="I7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91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773" t="s">
        <v>360</v>
      </c>
      <c r="F1" s="773"/>
    </row>
    <row r="2" spans="1:10">
      <c r="E2" s="773"/>
      <c r="F2" s="773"/>
    </row>
    <row r="3" spans="1:10">
      <c r="E3" s="773"/>
      <c r="F3" s="773"/>
    </row>
    <row r="4" spans="1:10">
      <c r="E4" s="773"/>
      <c r="F4" s="773"/>
    </row>
    <row r="5" spans="1:10" ht="28.5" customHeight="1">
      <c r="C5" s="192"/>
      <c r="E5" s="773"/>
      <c r="F5" s="773"/>
    </row>
    <row r="6" spans="1:10" ht="92.25" customHeight="1">
      <c r="A6" s="506" t="s">
        <v>320</v>
      </c>
      <c r="B6" s="506"/>
      <c r="C6" s="506"/>
      <c r="D6" s="506"/>
      <c r="E6" s="506"/>
      <c r="F6" s="506"/>
    </row>
    <row r="7" spans="1:10" ht="28.5" customHeight="1">
      <c r="A7" s="59"/>
      <c r="B7" s="24"/>
      <c r="C7" s="193" t="s">
        <v>174</v>
      </c>
      <c r="D7" s="194"/>
      <c r="E7" s="24"/>
      <c r="F7" s="195" t="s">
        <v>349</v>
      </c>
    </row>
    <row r="8" spans="1:10" ht="111.75" customHeight="1">
      <c r="A8" s="506" t="s">
        <v>323</v>
      </c>
      <c r="B8" s="506"/>
      <c r="C8" s="506"/>
      <c r="D8" s="506"/>
      <c r="E8" s="506"/>
      <c r="F8" s="506"/>
    </row>
    <row r="9" spans="1:10" ht="30" customHeight="1">
      <c r="A9" s="196"/>
      <c r="B9" s="196"/>
      <c r="C9" s="197"/>
      <c r="F9" s="198" t="s">
        <v>0</v>
      </c>
    </row>
    <row r="10" spans="1:10" ht="15">
      <c r="A10" s="199" t="s">
        <v>84</v>
      </c>
      <c r="B10" s="200" t="s">
        <v>175</v>
      </c>
      <c r="C10" s="201" t="s">
        <v>176</v>
      </c>
      <c r="D10" s="202" t="s">
        <v>238</v>
      </c>
      <c r="E10" s="202" t="s">
        <v>294</v>
      </c>
      <c r="F10" s="202" t="s">
        <v>322</v>
      </c>
      <c r="J10" s="210"/>
    </row>
    <row r="11" spans="1:10" ht="15">
      <c r="A11" s="203" t="s">
        <v>83</v>
      </c>
      <c r="B11" s="204" t="s">
        <v>181</v>
      </c>
      <c r="C11" s="205">
        <v>545200</v>
      </c>
      <c r="D11" s="206">
        <v>23500</v>
      </c>
      <c r="E11" s="206">
        <v>23500</v>
      </c>
      <c r="F11" s="206">
        <v>23500</v>
      </c>
      <c r="J11" s="210"/>
    </row>
    <row r="12" spans="1:10" ht="15">
      <c r="A12" s="464" t="s">
        <v>302</v>
      </c>
      <c r="B12" s="207" t="s">
        <v>177</v>
      </c>
      <c r="C12" s="208">
        <f>SUM(C11:C11)</f>
        <v>545200</v>
      </c>
      <c r="D12" s="209">
        <f>SUM(D11:D11)</f>
        <v>23500</v>
      </c>
      <c r="E12" s="209">
        <f>SUM(E11:E11)</f>
        <v>23500</v>
      </c>
      <c r="F12" s="209">
        <f>SUM(F11:F11)</f>
        <v>23500</v>
      </c>
      <c r="J12" s="210"/>
    </row>
  </sheetData>
  <mergeCells count="3">
    <mergeCell ref="A6:F6"/>
    <mergeCell ref="A8:F8"/>
    <mergeCell ref="E1:F5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Прил 1</vt:lpstr>
      <vt:lpstr>Прил 2</vt:lpstr>
      <vt:lpstr>Прил 3</vt:lpstr>
      <vt:lpstr>прил 4</vt:lpstr>
      <vt:lpstr>Прил 5</vt:lpstr>
      <vt:lpstr>Прил 6</vt:lpstr>
      <vt:lpstr>Прил 7 культ.</vt:lpstr>
      <vt:lpstr>Прил 7 КСО</vt:lpstr>
      <vt:lpstr>Прил.7 зем.конт </vt:lpstr>
      <vt:lpstr>Прил.7бух.</vt:lpstr>
      <vt:lpstr>Прил.7 повыш.з.пл.к </vt:lpstr>
      <vt:lpstr>Прил.7 юрист</vt:lpstr>
      <vt:lpstr>Прил.7 водосн</vt:lpstr>
      <vt:lpstr>прил 8</vt:lpstr>
      <vt:lpstr>'прил 4'!Область_печати</vt:lpstr>
      <vt:lpstr>'Прил 6'!Область_печати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2024-12-12T10:43:07Z</cp:lastPrinted>
  <dcterms:created xsi:type="dcterms:W3CDTF">2010-12-16T03:42:04Z</dcterms:created>
  <dcterms:modified xsi:type="dcterms:W3CDTF">2025-02-05T10:49:40Z</dcterms:modified>
</cp:coreProperties>
</file>